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3970" windowHeight="9660" tabRatio="779"/>
  </bookViews>
  <sheets>
    <sheet name="Paramètres" sheetId="5" r:id="rId1"/>
    <sheet name="Janvier" sheetId="4" r:id="rId2"/>
    <sheet name="Février" sheetId="6" r:id="rId3"/>
    <sheet name="Mars" sheetId="7" r:id="rId4"/>
    <sheet name="Avril" sheetId="8" r:id="rId5"/>
    <sheet name="Mai" sheetId="9" r:id="rId6"/>
    <sheet name="Juin" sheetId="10" r:id="rId7"/>
    <sheet name="Juillet" sheetId="11" r:id="rId8"/>
    <sheet name="Aout" sheetId="12" r:id="rId9"/>
    <sheet name="Septembre" sheetId="13" r:id="rId10"/>
    <sheet name="Octobre" sheetId="14" r:id="rId11"/>
    <sheet name="Novembre" sheetId="15" r:id="rId12"/>
    <sheet name="Décembre" sheetId="16" r:id="rId13"/>
    <sheet name="Récapitulatif annuel" sheetId="17" r:id="rId14"/>
  </sheets>
  <definedNames>
    <definedName name="_xlnm.Print_Titles" localSheetId="8">Aout!$3:$14</definedName>
    <definedName name="_xlnm.Print_Titles" localSheetId="4">Avril!$3:$14</definedName>
    <definedName name="_xlnm.Print_Titles" localSheetId="12">Décembre!$3:$14</definedName>
    <definedName name="_xlnm.Print_Titles" localSheetId="2">Février!$3:$14</definedName>
    <definedName name="_xlnm.Print_Titles" localSheetId="1">Janvier!$3:$14</definedName>
    <definedName name="_xlnm.Print_Titles" localSheetId="7">Juillet!$3:$14</definedName>
    <definedName name="_xlnm.Print_Titles" localSheetId="6">Juin!$3:$14</definedName>
    <definedName name="_xlnm.Print_Titles" localSheetId="5">Mai!$3:$14</definedName>
    <definedName name="_xlnm.Print_Titles" localSheetId="3">Mars!$3:$14</definedName>
    <definedName name="_xlnm.Print_Titles" localSheetId="11">Novembre!$3:$14</definedName>
    <definedName name="_xlnm.Print_Titles" localSheetId="10">Octobre!$3:$14</definedName>
    <definedName name="_xlnm.Print_Titles" localSheetId="9">Septembre!$3:$14</definedName>
    <definedName name="_xlnm.Print_Area" localSheetId="8">Aout!$B$3:$H$57</definedName>
    <definedName name="_xlnm.Print_Area" localSheetId="4">Avril!$B$3:$H$57</definedName>
    <definedName name="_xlnm.Print_Area" localSheetId="12">Décembre!$B$3:$H$57</definedName>
    <definedName name="_xlnm.Print_Area" localSheetId="2">Février!$B$3:$H$57</definedName>
    <definedName name="_xlnm.Print_Area" localSheetId="1">Janvier!$B$3:$H$57</definedName>
    <definedName name="_xlnm.Print_Area" localSheetId="7">Juillet!$B$3:$H$57</definedName>
    <definedName name="_xlnm.Print_Area" localSheetId="6">Juin!$B$3:$H$57</definedName>
    <definedName name="_xlnm.Print_Area" localSheetId="5">Mai!$B$3:$H$57</definedName>
    <definedName name="_xlnm.Print_Area" localSheetId="3">Mars!$B$3:$H$57</definedName>
    <definedName name="_xlnm.Print_Area" localSheetId="11">Novembre!$B$3:$H$57</definedName>
    <definedName name="_xlnm.Print_Area" localSheetId="10">Octobre!$B$3:$H$57</definedName>
    <definedName name="_xlnm.Print_Area" localSheetId="13">'Récapitulatif annuel'!$A$1:$Q$22</definedName>
    <definedName name="_xlnm.Print_Area" localSheetId="9">Septembre!$B$3:$H$57</definedName>
  </definedNames>
  <calcPr calcId="152511"/>
</workbook>
</file>

<file path=xl/calcChain.xml><?xml version="1.0" encoding="utf-8"?>
<calcChain xmlns="http://schemas.openxmlformats.org/spreadsheetml/2006/main">
  <c r="G48" i="7" l="1"/>
  <c r="G48" i="8"/>
  <c r="G48" i="9"/>
  <c r="G48" i="10"/>
  <c r="G48" i="11"/>
  <c r="G48" i="12"/>
  <c r="G48" i="13"/>
  <c r="G48" i="14"/>
  <c r="G48" i="15"/>
  <c r="G48" i="16"/>
  <c r="F48" i="7"/>
  <c r="F48" i="8"/>
  <c r="F48" i="9"/>
  <c r="F48" i="10"/>
  <c r="F48" i="11"/>
  <c r="F48" i="12"/>
  <c r="F48" i="13"/>
  <c r="F48" i="14"/>
  <c r="F48" i="15"/>
  <c r="F48" i="16"/>
  <c r="E48" i="7"/>
  <c r="E48" i="8"/>
  <c r="E48" i="9"/>
  <c r="E48" i="10"/>
  <c r="E48" i="11"/>
  <c r="E48" i="12"/>
  <c r="E48" i="13"/>
  <c r="E48" i="14"/>
  <c r="E48" i="15"/>
  <c r="E48" i="16"/>
  <c r="N14" i="17"/>
  <c r="N13" i="17"/>
  <c r="N12" i="17"/>
  <c r="M14" i="17"/>
  <c r="M13" i="17"/>
  <c r="M12" i="17"/>
  <c r="L14" i="17"/>
  <c r="L13" i="17"/>
  <c r="L12" i="17"/>
  <c r="K14" i="17"/>
  <c r="K13" i="17"/>
  <c r="K12" i="17"/>
  <c r="J14" i="17"/>
  <c r="J13" i="17"/>
  <c r="J12" i="17"/>
  <c r="I14" i="17"/>
  <c r="I13" i="17"/>
  <c r="I12" i="17"/>
  <c r="H14" i="17"/>
  <c r="H13" i="17"/>
  <c r="H12" i="17"/>
  <c r="G14" i="17"/>
  <c r="G13" i="17"/>
  <c r="G12" i="17"/>
  <c r="F14" i="17"/>
  <c r="F13" i="17"/>
  <c r="F12" i="17"/>
  <c r="E14" i="17"/>
  <c r="E13" i="17"/>
  <c r="E12" i="17"/>
  <c r="D14" i="17"/>
  <c r="D13" i="17"/>
  <c r="G13" i="6"/>
  <c r="G13" i="7"/>
  <c r="G13" i="8"/>
  <c r="G13" i="9"/>
  <c r="G13" i="10"/>
  <c r="G13" i="11"/>
  <c r="G13" i="12"/>
  <c r="G13" i="13"/>
  <c r="G13" i="14"/>
  <c r="G13" i="15"/>
  <c r="G13" i="16"/>
  <c r="G13" i="4"/>
  <c r="F13" i="6"/>
  <c r="F13" i="7"/>
  <c r="F13" i="8"/>
  <c r="F13" i="9"/>
  <c r="F13" i="10"/>
  <c r="F13" i="11"/>
  <c r="F13" i="12"/>
  <c r="F13" i="13"/>
  <c r="F13" i="14"/>
  <c r="F13" i="15"/>
  <c r="F13" i="16"/>
  <c r="F13" i="4"/>
  <c r="E13" i="6"/>
  <c r="E13" i="7"/>
  <c r="E13" i="8"/>
  <c r="E13" i="9"/>
  <c r="E13" i="10"/>
  <c r="E13" i="11"/>
  <c r="E13" i="12"/>
  <c r="E13" i="13"/>
  <c r="E13" i="14"/>
  <c r="E13" i="15"/>
  <c r="E13" i="16"/>
  <c r="E13" i="4"/>
  <c r="G47" i="6"/>
  <c r="G47" i="7"/>
  <c r="G47" i="8"/>
  <c r="G47" i="9"/>
  <c r="G47" i="10"/>
  <c r="G47" i="11"/>
  <c r="G47" i="12"/>
  <c r="G47" i="13"/>
  <c r="G47" i="14"/>
  <c r="G47" i="15"/>
  <c r="G47" i="16"/>
  <c r="G47" i="4"/>
  <c r="C14" i="17" s="1"/>
  <c r="F47" i="6"/>
  <c r="F47" i="7"/>
  <c r="F47" i="8"/>
  <c r="F47" i="9"/>
  <c r="F47" i="10"/>
  <c r="F47" i="11"/>
  <c r="F47" i="12"/>
  <c r="F47" i="13"/>
  <c r="F47" i="14"/>
  <c r="F47" i="15"/>
  <c r="F47" i="16"/>
  <c r="F47" i="4"/>
  <c r="C13" i="17" s="1"/>
  <c r="B13" i="17" l="1"/>
  <c r="B14" i="17"/>
  <c r="B12" i="17"/>
  <c r="E47" i="16"/>
  <c r="D47" i="16"/>
  <c r="K45" i="16"/>
  <c r="J45" i="16"/>
  <c r="K44" i="16"/>
  <c r="J44" i="16"/>
  <c r="K43" i="16"/>
  <c r="J43" i="16"/>
  <c r="K42" i="16"/>
  <c r="J42" i="16"/>
  <c r="K41" i="16"/>
  <c r="J41" i="16"/>
  <c r="K40" i="16"/>
  <c r="J40" i="16"/>
  <c r="K39" i="16"/>
  <c r="J39" i="16"/>
  <c r="K38" i="16"/>
  <c r="J38" i="16"/>
  <c r="K37" i="16"/>
  <c r="J37" i="16"/>
  <c r="K36" i="16"/>
  <c r="J36" i="16"/>
  <c r="K35" i="16"/>
  <c r="J35" i="16"/>
  <c r="K34" i="16"/>
  <c r="J34" i="16"/>
  <c r="K33" i="16"/>
  <c r="J33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D11" i="16"/>
  <c r="D10" i="16"/>
  <c r="D9" i="16"/>
  <c r="C5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E47" i="15"/>
  <c r="D47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D11" i="15"/>
  <c r="D10" i="15"/>
  <c r="D9" i="15"/>
  <c r="C5" i="15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47" i="14"/>
  <c r="D47" i="14"/>
  <c r="K45" i="14"/>
  <c r="J45" i="14"/>
  <c r="K44" i="14"/>
  <c r="J44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D11" i="14"/>
  <c r="D10" i="14"/>
  <c r="D9" i="14"/>
  <c r="C5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E47" i="13"/>
  <c r="D47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D11" i="13"/>
  <c r="D10" i="13"/>
  <c r="D9" i="13"/>
  <c r="C5" i="13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E47" i="12"/>
  <c r="D47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D11" i="12"/>
  <c r="D10" i="12"/>
  <c r="D9" i="12"/>
  <c r="C5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E47" i="11"/>
  <c r="D47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D11" i="11"/>
  <c r="D10" i="11"/>
  <c r="D9" i="11"/>
  <c r="C5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E47" i="10"/>
  <c r="D47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K38" i="10"/>
  <c r="J38" i="10"/>
  <c r="K37" i="10"/>
  <c r="J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D11" i="10"/>
  <c r="D10" i="10"/>
  <c r="D9" i="10"/>
  <c r="C5" i="10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E47" i="9"/>
  <c r="D47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D11" i="9"/>
  <c r="D10" i="9"/>
  <c r="D9" i="9"/>
  <c r="C5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E47" i="8"/>
  <c r="D47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D11" i="8"/>
  <c r="D10" i="8"/>
  <c r="D9" i="8"/>
  <c r="C5" i="8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E47" i="7"/>
  <c r="D47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D11" i="7"/>
  <c r="D10" i="7"/>
  <c r="D9" i="7"/>
  <c r="C5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E47" i="6"/>
  <c r="D47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D11" i="6"/>
  <c r="D10" i="6"/>
  <c r="D9" i="6"/>
  <c r="C5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D11" i="4"/>
  <c r="D10" i="4"/>
  <c r="D9" i="4"/>
  <c r="C5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D12" i="17" l="1"/>
  <c r="E48" i="6"/>
  <c r="G48" i="6"/>
  <c r="F48" i="6"/>
  <c r="J16" i="17"/>
  <c r="F16" i="17"/>
  <c r="I16" i="17"/>
  <c r="E16" i="17"/>
  <c r="L16" i="17"/>
  <c r="G16" i="17"/>
  <c r="M16" i="17"/>
  <c r="D16" i="17"/>
  <c r="K16" i="17"/>
  <c r="E50" i="8"/>
  <c r="E50" i="16"/>
  <c r="E50" i="6"/>
  <c r="D17" i="17" s="1"/>
  <c r="E50" i="10"/>
  <c r="E50" i="7"/>
  <c r="E17" i="17" s="1"/>
  <c r="H17" i="17"/>
  <c r="E50" i="11"/>
  <c r="I17" i="17" s="1"/>
  <c r="E50" i="15"/>
  <c r="E50" i="12"/>
  <c r="J17" i="17" s="1"/>
  <c r="E50" i="14"/>
  <c r="L17" i="17" s="1"/>
  <c r="E50" i="9"/>
  <c r="G17" i="17" s="1"/>
  <c r="E50" i="13"/>
  <c r="K17" i="17" s="1"/>
  <c r="N17" i="17"/>
  <c r="H16" i="17"/>
  <c r="N16" i="17"/>
  <c r="M17" i="17"/>
  <c r="F17" i="17"/>
  <c r="C15" i="16"/>
  <c r="C15" i="15"/>
  <c r="C15" i="14"/>
  <c r="C15" i="13"/>
  <c r="C15" i="12"/>
  <c r="C15" i="11"/>
  <c r="C15" i="10"/>
  <c r="C15" i="9"/>
  <c r="C15" i="8"/>
  <c r="C15" i="7"/>
  <c r="C15" i="6"/>
  <c r="C15" i="4"/>
  <c r="E47" i="4"/>
  <c r="C12" i="17" s="1"/>
  <c r="D47" i="4"/>
  <c r="E48" i="4" l="1"/>
  <c r="F48" i="4"/>
  <c r="G48" i="4"/>
  <c r="C16" i="17"/>
  <c r="O16" i="17" s="1"/>
  <c r="E50" i="4"/>
  <c r="C17" i="17" s="1"/>
  <c r="C16" i="16"/>
  <c r="C16" i="15"/>
  <c r="C16" i="14"/>
  <c r="C16" i="13"/>
  <c r="C16" i="12"/>
  <c r="C16" i="11"/>
  <c r="C16" i="10"/>
  <c r="C16" i="9"/>
  <c r="C16" i="8"/>
  <c r="C16" i="7"/>
  <c r="C16" i="6"/>
  <c r="C16" i="4"/>
  <c r="O12" i="17" l="1"/>
  <c r="Q12" i="17" s="1"/>
  <c r="O13" i="17"/>
  <c r="Q13" i="17" s="1"/>
  <c r="O14" i="17"/>
  <c r="Q14" i="17" s="1"/>
  <c r="C15" i="17"/>
  <c r="D15" i="17"/>
  <c r="E15" i="17"/>
  <c r="N15" i="17"/>
  <c r="K15" i="17"/>
  <c r="L15" i="17"/>
  <c r="M15" i="17"/>
  <c r="G15" i="17"/>
  <c r="H15" i="17"/>
  <c r="F15" i="17"/>
  <c r="J15" i="17"/>
  <c r="I15" i="17"/>
  <c r="C17" i="16"/>
  <c r="C17" i="15"/>
  <c r="C17" i="14"/>
  <c r="C17" i="13"/>
  <c r="C17" i="12"/>
  <c r="C17" i="11"/>
  <c r="C17" i="10"/>
  <c r="C17" i="9"/>
  <c r="C17" i="8"/>
  <c r="C17" i="7"/>
  <c r="C17" i="6"/>
  <c r="C17" i="4"/>
  <c r="O15" i="17" l="1"/>
  <c r="O17" i="17" s="1"/>
  <c r="C18" i="16"/>
  <c r="C18" i="15"/>
  <c r="C18" i="14"/>
  <c r="C18" i="13"/>
  <c r="C18" i="12"/>
  <c r="C18" i="11"/>
  <c r="C18" i="10"/>
  <c r="C18" i="9"/>
  <c r="C18" i="8"/>
  <c r="C18" i="7"/>
  <c r="C18" i="6"/>
  <c r="C18" i="4"/>
  <c r="P14" i="17" l="1"/>
  <c r="P13" i="17"/>
  <c r="P12" i="17"/>
  <c r="C19" i="16"/>
  <c r="C19" i="15"/>
  <c r="C19" i="14"/>
  <c r="C19" i="13"/>
  <c r="C19" i="12"/>
  <c r="C19" i="11"/>
  <c r="C19" i="10"/>
  <c r="C19" i="9"/>
  <c r="C19" i="8"/>
  <c r="C19" i="7"/>
  <c r="C19" i="6"/>
  <c r="C19" i="4"/>
  <c r="C20" i="16" l="1"/>
  <c r="C20" i="15"/>
  <c r="C20" i="14"/>
  <c r="C20" i="13"/>
  <c r="C20" i="12"/>
  <c r="C20" i="11"/>
  <c r="C20" i="10"/>
  <c r="C20" i="9"/>
  <c r="C20" i="8"/>
  <c r="C20" i="7"/>
  <c r="C20" i="6"/>
  <c r="C20" i="4"/>
  <c r="C21" i="16" l="1"/>
  <c r="C21" i="15"/>
  <c r="C21" i="14"/>
  <c r="C21" i="13"/>
  <c r="C21" i="12"/>
  <c r="C21" i="11"/>
  <c r="C21" i="10"/>
  <c r="C21" i="9"/>
  <c r="C21" i="8"/>
  <c r="C21" i="7"/>
  <c r="C21" i="6"/>
  <c r="C21" i="4"/>
  <c r="C22" i="16" l="1"/>
  <c r="C22" i="15"/>
  <c r="C22" i="14"/>
  <c r="C22" i="13"/>
  <c r="C22" i="12"/>
  <c r="C22" i="11"/>
  <c r="C22" i="10"/>
  <c r="C22" i="9"/>
  <c r="C22" i="8"/>
  <c r="C22" i="7"/>
  <c r="C22" i="6"/>
  <c r="C22" i="4"/>
  <c r="C23" i="16" l="1"/>
  <c r="C23" i="15"/>
  <c r="C23" i="14"/>
  <c r="C23" i="13"/>
  <c r="C23" i="12"/>
  <c r="C23" i="11"/>
  <c r="C23" i="10"/>
  <c r="C23" i="9"/>
  <c r="C23" i="8"/>
  <c r="C23" i="7"/>
  <c r="C23" i="6"/>
  <c r="C23" i="4"/>
  <c r="C24" i="16" l="1"/>
  <c r="C24" i="15"/>
  <c r="C24" i="14"/>
  <c r="C24" i="13"/>
  <c r="C24" i="12"/>
  <c r="C24" i="11"/>
  <c r="C24" i="10"/>
  <c r="C24" i="9"/>
  <c r="C24" i="8"/>
  <c r="C24" i="7"/>
  <c r="C24" i="6"/>
  <c r="C24" i="4"/>
  <c r="C25" i="16" l="1"/>
  <c r="C25" i="15"/>
  <c r="C25" i="14"/>
  <c r="C25" i="13"/>
  <c r="C25" i="12"/>
  <c r="C25" i="11"/>
  <c r="C25" i="10"/>
  <c r="C25" i="9"/>
  <c r="C25" i="8"/>
  <c r="C25" i="7"/>
  <c r="C25" i="6"/>
  <c r="C25" i="4"/>
  <c r="C26" i="16" l="1"/>
  <c r="C26" i="15"/>
  <c r="C26" i="14"/>
  <c r="C26" i="13"/>
  <c r="C26" i="12"/>
  <c r="C26" i="11"/>
  <c r="C26" i="10"/>
  <c r="C26" i="9"/>
  <c r="C26" i="8"/>
  <c r="C26" i="7"/>
  <c r="C26" i="6"/>
  <c r="C26" i="4"/>
  <c r="C27" i="16" l="1"/>
  <c r="C27" i="15"/>
  <c r="C27" i="14"/>
  <c r="C27" i="13"/>
  <c r="C27" i="12"/>
  <c r="C27" i="11"/>
  <c r="C27" i="10"/>
  <c r="C27" i="9"/>
  <c r="C27" i="8"/>
  <c r="C27" i="7"/>
  <c r="C27" i="6"/>
  <c r="C27" i="4"/>
  <c r="C28" i="16" l="1"/>
  <c r="C28" i="15"/>
  <c r="C28" i="14"/>
  <c r="C28" i="13"/>
  <c r="C28" i="12"/>
  <c r="C28" i="11"/>
  <c r="C28" i="10"/>
  <c r="C28" i="9"/>
  <c r="C28" i="8"/>
  <c r="C28" i="7"/>
  <c r="C28" i="6"/>
  <c r="C28" i="4"/>
  <c r="C29" i="16" l="1"/>
  <c r="C29" i="15"/>
  <c r="C29" i="14"/>
  <c r="C29" i="13"/>
  <c r="C29" i="12"/>
  <c r="C29" i="11"/>
  <c r="C29" i="10"/>
  <c r="C29" i="9"/>
  <c r="C29" i="8"/>
  <c r="C29" i="7"/>
  <c r="C29" i="6"/>
  <c r="C29" i="4"/>
  <c r="C30" i="16" l="1"/>
  <c r="C30" i="15"/>
  <c r="C30" i="14"/>
  <c r="C30" i="13"/>
  <c r="C30" i="12"/>
  <c r="C30" i="11"/>
  <c r="C30" i="10"/>
  <c r="C30" i="9"/>
  <c r="C30" i="8"/>
  <c r="C30" i="7"/>
  <c r="C30" i="6"/>
  <c r="C30" i="4"/>
  <c r="C31" i="16" l="1"/>
  <c r="C31" i="15"/>
  <c r="C31" i="14"/>
  <c r="C31" i="13"/>
  <c r="C31" i="12"/>
  <c r="C31" i="11"/>
  <c r="C31" i="10"/>
  <c r="C31" i="9"/>
  <c r="C31" i="8"/>
  <c r="C31" i="7"/>
  <c r="C31" i="6"/>
  <c r="C31" i="4"/>
  <c r="C32" i="16" l="1"/>
  <c r="C32" i="15"/>
  <c r="C32" i="14"/>
  <c r="C32" i="13"/>
  <c r="C32" i="12"/>
  <c r="C32" i="11"/>
  <c r="C32" i="10"/>
  <c r="C32" i="9"/>
  <c r="C32" i="8"/>
  <c r="C32" i="7"/>
  <c r="C32" i="6"/>
  <c r="C32" i="4"/>
  <c r="C33" i="16" l="1"/>
  <c r="C33" i="15"/>
  <c r="C33" i="14"/>
  <c r="C33" i="13"/>
  <c r="C33" i="12"/>
  <c r="C33" i="11"/>
  <c r="C33" i="10"/>
  <c r="C33" i="9"/>
  <c r="C33" i="8"/>
  <c r="C33" i="7"/>
  <c r="C33" i="6"/>
  <c r="C33" i="4"/>
  <c r="C34" i="16" l="1"/>
  <c r="C34" i="15"/>
  <c r="C34" i="14"/>
  <c r="C34" i="13"/>
  <c r="C34" i="12"/>
  <c r="C34" i="11"/>
  <c r="C34" i="10"/>
  <c r="C34" i="9"/>
  <c r="C34" i="8"/>
  <c r="C34" i="7"/>
  <c r="C34" i="6"/>
  <c r="C34" i="4"/>
  <c r="C35" i="16" l="1"/>
  <c r="C35" i="15"/>
  <c r="C35" i="14"/>
  <c r="C35" i="13"/>
  <c r="C35" i="12"/>
  <c r="C35" i="11"/>
  <c r="C35" i="10"/>
  <c r="C35" i="9"/>
  <c r="C35" i="8"/>
  <c r="C35" i="7"/>
  <c r="C35" i="6"/>
  <c r="C35" i="4"/>
  <c r="C36" i="16" l="1"/>
  <c r="C36" i="15"/>
  <c r="C36" i="14"/>
  <c r="C36" i="13"/>
  <c r="C36" i="12"/>
  <c r="C36" i="11"/>
  <c r="C36" i="10"/>
  <c r="C36" i="9"/>
  <c r="C36" i="8"/>
  <c r="C36" i="7"/>
  <c r="C36" i="6"/>
  <c r="C36" i="4"/>
  <c r="C37" i="16" l="1"/>
  <c r="C37" i="15"/>
  <c r="C37" i="14"/>
  <c r="C37" i="13"/>
  <c r="C37" i="12"/>
  <c r="C37" i="11"/>
  <c r="C37" i="10"/>
  <c r="C37" i="9"/>
  <c r="C37" i="8"/>
  <c r="C37" i="7"/>
  <c r="C37" i="6"/>
  <c r="C37" i="4"/>
  <c r="C38" i="16" l="1"/>
  <c r="C38" i="15"/>
  <c r="C38" i="14"/>
  <c r="C38" i="13"/>
  <c r="C38" i="12"/>
  <c r="C38" i="11"/>
  <c r="C38" i="10"/>
  <c r="C38" i="9"/>
  <c r="C38" i="8"/>
  <c r="C38" i="7"/>
  <c r="C38" i="6"/>
  <c r="C38" i="4"/>
  <c r="C39" i="16" l="1"/>
  <c r="C39" i="15"/>
  <c r="C39" i="14"/>
  <c r="C39" i="13"/>
  <c r="C39" i="12"/>
  <c r="C39" i="11"/>
  <c r="C39" i="10"/>
  <c r="C39" i="9"/>
  <c r="C39" i="8"/>
  <c r="C39" i="7"/>
  <c r="C39" i="6"/>
  <c r="C39" i="4"/>
  <c r="C40" i="16" l="1"/>
  <c r="C40" i="15"/>
  <c r="C40" i="14"/>
  <c r="C40" i="13"/>
  <c r="C40" i="12"/>
  <c r="C40" i="11"/>
  <c r="C40" i="10"/>
  <c r="C40" i="9"/>
  <c r="C40" i="8"/>
  <c r="C40" i="7"/>
  <c r="C40" i="6"/>
  <c r="C40" i="4"/>
  <c r="C41" i="16" l="1"/>
  <c r="C41" i="15"/>
  <c r="C41" i="14"/>
  <c r="C41" i="13"/>
  <c r="C41" i="12"/>
  <c r="C41" i="11"/>
  <c r="C41" i="10"/>
  <c r="C41" i="9"/>
  <c r="C41" i="8"/>
  <c r="C41" i="7"/>
  <c r="C41" i="6"/>
  <c r="C41" i="4"/>
  <c r="C42" i="16" l="1"/>
  <c r="C42" i="15"/>
  <c r="C42" i="14"/>
  <c r="C42" i="13"/>
  <c r="C42" i="12"/>
  <c r="C42" i="11"/>
  <c r="C42" i="10"/>
  <c r="C42" i="9"/>
  <c r="C42" i="8"/>
  <c r="C42" i="7"/>
  <c r="C42" i="6"/>
  <c r="C42" i="4"/>
  <c r="C43" i="16" l="1"/>
  <c r="C43" i="15"/>
  <c r="C43" i="14"/>
  <c r="C43" i="13"/>
  <c r="C43" i="12"/>
  <c r="C43" i="11"/>
  <c r="C43" i="10"/>
  <c r="C43" i="9"/>
  <c r="C43" i="8"/>
  <c r="C43" i="7"/>
  <c r="C43" i="6"/>
  <c r="C43" i="4"/>
  <c r="C44" i="16" l="1"/>
  <c r="C45" i="16"/>
  <c r="C44" i="15"/>
  <c r="C44" i="14"/>
  <c r="C45" i="14"/>
  <c r="C44" i="13"/>
  <c r="C44" i="12"/>
  <c r="C45" i="12"/>
  <c r="C44" i="11"/>
  <c r="C45" i="11"/>
  <c r="C44" i="10"/>
  <c r="C44" i="9"/>
  <c r="C45" i="9"/>
  <c r="C44" i="8"/>
  <c r="C44" i="7"/>
  <c r="C45" i="7"/>
  <c r="C45" i="4"/>
  <c r="C44" i="4"/>
</calcChain>
</file>

<file path=xl/sharedStrings.xml><?xml version="1.0" encoding="utf-8"?>
<sst xmlns="http://schemas.openxmlformats.org/spreadsheetml/2006/main" count="276" uniqueCount="62">
  <si>
    <t>ANNÉE</t>
  </si>
  <si>
    <t>MOIS</t>
  </si>
  <si>
    <t>Jour</t>
  </si>
  <si>
    <t>Nom du responsable de l'entité</t>
  </si>
  <si>
    <t>Fonction du responsable de l'entité</t>
  </si>
  <si>
    <t>Date, signature et cachet</t>
  </si>
  <si>
    <t>Feuille de suivi des temps</t>
  </si>
  <si>
    <t>Nom de la personne :</t>
  </si>
  <si>
    <t>Année :</t>
  </si>
  <si>
    <t>Nom de la personne concernée :</t>
  </si>
  <si>
    <t>Fonction :</t>
  </si>
  <si>
    <t>Diplôme :</t>
  </si>
  <si>
    <t>FEUILLE DE TEMPS</t>
  </si>
  <si>
    <t>JANVIER</t>
  </si>
  <si>
    <t>Complétez les cases vertes uniquement</t>
  </si>
  <si>
    <t>Les feuilles de suivi des temps figurent dans les onglets suivants (mois par mois).</t>
  </si>
  <si>
    <t>Informaticien</t>
  </si>
  <si>
    <t>Lionel Durand</t>
  </si>
  <si>
    <t>Ingénieur</t>
  </si>
  <si>
    <t>TOTAL HEURES</t>
  </si>
  <si>
    <t>Projet Plateforme maintenance réseau</t>
  </si>
  <si>
    <t>Projet Crypto</t>
  </si>
  <si>
    <t>Projet Développement solution paiement</t>
  </si>
  <si>
    <t>Les informations présentées sont conformes à la réalité.</t>
  </si>
  <si>
    <t xml:space="preserve">Total heures consacrées aux projets : </t>
  </si>
  <si>
    <t>Détails, remarques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</si>
  <si>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</si>
  <si>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</si>
  <si>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</si>
  <si>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</si>
  <si>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</si>
  <si>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</si>
  <si>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</si>
  <si>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</si>
  <si>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</si>
  <si>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</si>
  <si>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</si>
  <si>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Récapitulatif automatique</t>
  </si>
  <si>
    <t>Projets</t>
  </si>
  <si>
    <t xml:space="preserve"> (ne pas modifier les noms des projets en cours d'année)</t>
  </si>
  <si>
    <t xml:space="preserve"> (ne pas supprimer les projets arrêtés)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</si>
  <si>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</si>
  <si>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</si>
  <si>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</si>
  <si>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</si>
  <si>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</si>
  <si>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</si>
  <si>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</si>
  <si>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</si>
  <si>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</si>
  <si>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</si>
  <si>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</si>
  <si>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</si>
  <si>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 HEURES PROJETS</t>
  </si>
  <si>
    <t>SOMME HEURES TOTALES</t>
  </si>
  <si>
    <t>TOTAL</t>
  </si>
  <si>
    <t>% d'heures projets sur total heures</t>
  </si>
  <si>
    <t>en % des heures projet</t>
  </si>
  <si>
    <t>en % des heures totales</t>
  </si>
  <si>
    <t>Nombre heures TOTALES travaillées</t>
  </si>
  <si>
    <t>Saisissez les projets (3 maximum) :</t>
  </si>
  <si>
    <t>(en % du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</si>
</sst>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7.5"/>
      <name val="Arial"/>
      <family val="2"/>
    </font>
    <font>
      <sz val="10"/>
      <color indexed="22"/>
      <name val="Arial"/>
    </font>
    <font>
      <sz val="10"/>
      <color indexed="9"/>
      <name val="Arial"/>
    </font>
    <font>
      <sz val="10"/>
      <name val="Arial"/>
      <family val="2"/>
    </font>
    <font>
      <b/>
      <i/>
      <sz val="11"/>
      <color theme="6" tint="-0.249977111117893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8"/>
      <color indexed="9"/>
      <name val="Arial"/>
      <family val="2"/>
    </font>
    <font>
      <sz val="14"/>
      <name val="Arial"/>
      <family val="2"/>
    </font>
    <font>
      <sz val="10"/>
      <color theme="0" tint="-0.249977111117893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" fillId="0" borderId="0" xfId="0" applyFont="1" applyBorder="1"/>
    <xf numFmtId="0" fontId="0" fillId="0" borderId="7" xfId="0" applyBorder="1"/>
    <xf numFmtId="0" fontId="0" fillId="0" borderId="0" xfId="0" applyFill="1" applyBorder="1"/>
    <xf numFmtId="0" fontId="6" fillId="0" borderId="0" xfId="0" applyFont="1" applyFill="1"/>
    <xf numFmtId="0" fontId="3" fillId="0" borderId="7" xfId="0" applyFont="1" applyBorder="1" applyAlignment="1">
      <alignment vertical="center"/>
    </xf>
    <xf numFmtId="0" fontId="6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/>
    <xf numFmtId="0" fontId="7" fillId="0" borderId="0" xfId="0" applyFont="1" applyFill="1"/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left" indent="1"/>
    </xf>
    <xf numFmtId="0" fontId="9" fillId="0" borderId="0" xfId="0" applyFont="1"/>
    <xf numFmtId="0" fontId="3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3" fillId="0" borderId="0" xfId="0" applyFont="1"/>
    <xf numFmtId="0" fontId="4" fillId="0" borderId="2" xfId="0" applyFont="1" applyBorder="1"/>
    <xf numFmtId="0" fontId="4" fillId="0" borderId="0" xfId="0" applyFont="1" applyFill="1" applyBorder="1" applyAlignment="1">
      <alignment horizontal="left"/>
    </xf>
    <xf numFmtId="0" fontId="15" fillId="0" borderId="2" xfId="0" applyFont="1" applyBorder="1"/>
    <xf numFmtId="0" fontId="15" fillId="0" borderId="0" xfId="0" applyFont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6" fillId="0" borderId="0" xfId="0" applyNumberFormat="1" applyFont="1" applyFill="1"/>
    <xf numFmtId="0" fontId="16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14" fontId="12" fillId="0" borderId="15" xfId="0" applyNumberFormat="1" applyFont="1" applyFill="1" applyBorder="1" applyAlignment="1">
      <alignment horizontal="center"/>
    </xf>
    <xf numFmtId="0" fontId="12" fillId="0" borderId="17" xfId="0" applyFont="1" applyFill="1" applyBorder="1" applyAlignment="1">
      <alignment horizontal="left"/>
    </xf>
    <xf numFmtId="14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25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/>
    <xf numFmtId="0" fontId="12" fillId="0" borderId="30" xfId="0" applyFont="1" applyFill="1" applyBorder="1" applyAlignment="1">
      <alignment horizontal="left" indent="1"/>
    </xf>
    <xf numFmtId="0" fontId="12" fillId="0" borderId="30" xfId="0" applyFont="1" applyBorder="1"/>
    <xf numFmtId="0" fontId="12" fillId="0" borderId="5" xfId="0" applyFont="1" applyFill="1" applyBorder="1" applyAlignment="1">
      <alignment horizontal="left" indent="1"/>
    </xf>
    <xf numFmtId="0" fontId="12" fillId="0" borderId="5" xfId="0" applyFont="1" applyBorder="1"/>
    <xf numFmtId="0" fontId="10" fillId="0" borderId="1" xfId="0" applyFont="1" applyFill="1" applyBorder="1" applyAlignment="1">
      <alignment horizontal="left" indent="1"/>
    </xf>
    <xf numFmtId="0" fontId="10" fillId="0" borderId="1" xfId="0" applyFont="1" applyBorder="1"/>
    <xf numFmtId="164" fontId="10" fillId="0" borderId="1" xfId="1" applyNumberFormat="1" applyFont="1" applyBorder="1"/>
    <xf numFmtId="0" fontId="10" fillId="0" borderId="30" xfId="0" applyFont="1" applyBorder="1"/>
    <xf numFmtId="0" fontId="10" fillId="0" borderId="5" xfId="0" applyFont="1" applyBorder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64" fontId="10" fillId="0" borderId="30" xfId="1" applyNumberFormat="1" applyFont="1" applyBorder="1"/>
    <xf numFmtId="164" fontId="10" fillId="0" borderId="5" xfId="1" applyNumberFormat="1" applyFont="1" applyBorder="1"/>
    <xf numFmtId="0" fontId="10" fillId="0" borderId="1" xfId="0" applyFont="1" applyBorder="1" applyAlignment="1">
      <alignment horizontal="right" vertical="center" wrapText="1"/>
    </xf>
    <xf numFmtId="0" fontId="21" fillId="0" borderId="0" xfId="0" applyFont="1"/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14" fontId="5" fillId="0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 applyProtection="1">
      <alignment horizontal="center"/>
      <protection locked="0"/>
    </xf>
    <xf numFmtId="165" fontId="12" fillId="2" borderId="5" xfId="0" applyNumberFormat="1" applyFont="1" applyFill="1" applyBorder="1" applyAlignment="1" applyProtection="1">
      <alignment horizontal="center"/>
      <protection locked="0"/>
    </xf>
    <xf numFmtId="165" fontId="12" fillId="0" borderId="5" xfId="0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65" fontId="19" fillId="2" borderId="20" xfId="0" applyNumberFormat="1" applyFont="1" applyFill="1" applyBorder="1" applyAlignment="1" applyProtection="1">
      <alignment horizontal="center"/>
      <protection locked="0"/>
    </xf>
    <xf numFmtId="165" fontId="19" fillId="2" borderId="32" xfId="0" applyNumberFormat="1" applyFont="1" applyFill="1" applyBorder="1" applyAlignment="1" applyProtection="1">
      <alignment horizontal="center"/>
      <protection locked="0"/>
    </xf>
    <xf numFmtId="165" fontId="19" fillId="2" borderId="17" xfId="0" applyNumberFormat="1" applyFont="1" applyFill="1" applyBorder="1" applyAlignment="1" applyProtection="1">
      <alignment horizontal="center"/>
      <protection locked="0"/>
    </xf>
    <xf numFmtId="165" fontId="19" fillId="2" borderId="12" xfId="0" applyNumberFormat="1" applyFont="1" applyFill="1" applyBorder="1" applyAlignment="1" applyProtection="1">
      <alignment horizontal="center"/>
      <protection locked="0"/>
    </xf>
    <xf numFmtId="165" fontId="19" fillId="2" borderId="33" xfId="0" applyNumberFormat="1" applyFont="1" applyFill="1" applyBorder="1" applyAlignment="1" applyProtection="1">
      <alignment horizontal="center"/>
      <protection locked="0"/>
    </xf>
    <xf numFmtId="165" fontId="19" fillId="2" borderId="19" xfId="0" applyNumberFormat="1" applyFont="1" applyFill="1" applyBorder="1" applyAlignment="1" applyProtection="1">
      <alignment horizontal="center"/>
      <protection locked="0"/>
    </xf>
    <xf numFmtId="165" fontId="19" fillId="0" borderId="12" xfId="0" applyNumberFormat="1" applyFont="1" applyFill="1" applyBorder="1" applyAlignment="1" applyProtection="1">
      <alignment horizontal="center"/>
      <protection locked="0"/>
    </xf>
    <xf numFmtId="165" fontId="19" fillId="0" borderId="33" xfId="0" applyNumberFormat="1" applyFont="1" applyFill="1" applyBorder="1" applyAlignment="1" applyProtection="1">
      <alignment horizontal="center"/>
      <protection locked="0"/>
    </xf>
    <xf numFmtId="165" fontId="19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Pourcentage" xfId="1" builtinId="5"/>
  </cellStyles>
  <dxfs count="2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452461</xdr:colOff>
      <xdr:row>5</xdr:row>
      <xdr:rowOff>76324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057" cy="885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539052</xdr:colOff>
      <xdr:row>5</xdr:row>
      <xdr:rowOff>76324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057" cy="88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9:B25"/>
  <sheetViews>
    <sheetView showGridLines="0" tabSelected="1" zoomScale="110" zoomScaleNormal="110" workbookViewId="0">
      <selection activeCell="B13" sqref="B13"/>
    </sheetView>
  </sheetViews>
  <sheetFormatPr baseColWidth="10" defaultRowHeight="12.75" x14ac:dyDescent="0.2"/>
  <cols>
    <col min="1" max="1" width="42.28515625" customWidth="1"/>
    <col min="2" max="2" width="60.140625" style="16" customWidth="1"/>
  </cols>
  <sheetData>
    <row r="9" spans="1:2" ht="23.25" x14ac:dyDescent="0.35">
      <c r="A9" s="69" t="s">
        <v>6</v>
      </c>
    </row>
    <row r="11" spans="1:2" ht="14.25" x14ac:dyDescent="0.2">
      <c r="A11" s="17" t="s">
        <v>14</v>
      </c>
    </row>
    <row r="13" spans="1:2" x14ac:dyDescent="0.2">
      <c r="A13" s="11" t="s">
        <v>8</v>
      </c>
      <c r="B13" s="52">
        <v>2019</v>
      </c>
    </row>
    <row r="15" spans="1:2" x14ac:dyDescent="0.2">
      <c r="A15" s="11" t="s">
        <v>9</v>
      </c>
      <c r="B15" s="52" t="s">
        <v>17</v>
      </c>
    </row>
    <row r="16" spans="1:2" x14ac:dyDescent="0.2">
      <c r="A16" s="11" t="s">
        <v>10</v>
      </c>
      <c r="B16" s="52" t="s">
        <v>18</v>
      </c>
    </row>
    <row r="17" spans="1:2" x14ac:dyDescent="0.2">
      <c r="A17" s="11" t="s">
        <v>11</v>
      </c>
      <c r="B17" s="52" t="s">
        <v>16</v>
      </c>
    </row>
    <row r="19" spans="1:2" x14ac:dyDescent="0.2">
      <c r="A19" s="11" t="s">
        <v>60</v>
      </c>
      <c r="B19" s="52" t="s">
        <v>22</v>
      </c>
    </row>
    <row r="20" spans="1:2" x14ac:dyDescent="0.2">
      <c r="A20" s="53" t="s">
        <v>39</v>
      </c>
      <c r="B20" s="52" t="s">
        <v>20</v>
      </c>
    </row>
    <row r="21" spans="1:2" x14ac:dyDescent="0.2">
      <c r="A21" s="53" t="s">
        <v>40</v>
      </c>
      <c r="B21" s="52" t="s">
        <v>21</v>
      </c>
    </row>
    <row r="25" spans="1:2" x14ac:dyDescent="0.2">
      <c r="A25" s="24" t="s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33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DATE(C5,9,1)</f>
        <v>43709</v>
      </c>
      <c r="C15" s="42" t="str">
        <f xml:space="preserve"> CHOOSE(WEEKDAY(B15,2),"lundi","mardi","mercredi","jeudi","vendredi","samedi","dimanche")</f>
        <v>dimanche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43710</v>
      </c>
      <c r="C16" s="44" t="str">
        <f t="shared" ref="C16:C44" si="0" xml:space="preserve"> CHOOSE(WEEKDAY(B16,2),"lundi","mardi","mercredi","jeudi","vendredi","samedi","dimanche")</f>
        <v>lundi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4" si="3">B16+1</f>
        <v>43711</v>
      </c>
      <c r="C17" s="44" t="str">
        <f t="shared" si="0"/>
        <v>mardi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43712</v>
      </c>
      <c r="C18" s="44" t="str">
        <f t="shared" si="0"/>
        <v>mercredi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43713</v>
      </c>
      <c r="C19" s="44" t="str">
        <f t="shared" si="0"/>
        <v>jeudi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43714</v>
      </c>
      <c r="C20" s="44" t="str">
        <f t="shared" si="0"/>
        <v>vendredi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43715</v>
      </c>
      <c r="C21" s="44" t="str">
        <f t="shared" si="0"/>
        <v>samedi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43716</v>
      </c>
      <c r="C22" s="44" t="str">
        <f t="shared" si="0"/>
        <v>dimanche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43717</v>
      </c>
      <c r="C23" s="44" t="str">
        <f t="shared" si="0"/>
        <v>lundi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43718</v>
      </c>
      <c r="C24" s="44" t="str">
        <f t="shared" si="0"/>
        <v>mardi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43719</v>
      </c>
      <c r="C25" s="44" t="str">
        <f t="shared" si="0"/>
        <v>mercredi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43720</v>
      </c>
      <c r="C26" s="44" t="str">
        <f t="shared" si="0"/>
        <v>jeudi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43721</v>
      </c>
      <c r="C27" s="44" t="str">
        <f t="shared" si="0"/>
        <v>vendredi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43722</v>
      </c>
      <c r="C28" s="44" t="str">
        <f t="shared" si="0"/>
        <v>samedi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43723</v>
      </c>
      <c r="C29" s="44" t="str">
        <f t="shared" si="0"/>
        <v>dimanche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43724</v>
      </c>
      <c r="C30" s="44" t="str">
        <f t="shared" si="0"/>
        <v>lundi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43725</v>
      </c>
      <c r="C31" s="44" t="str">
        <f t="shared" si="0"/>
        <v>mardi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43726</v>
      </c>
      <c r="C32" s="44" t="str">
        <f t="shared" si="0"/>
        <v>mercredi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43727</v>
      </c>
      <c r="C33" s="44" t="str">
        <f t="shared" si="0"/>
        <v>jeudi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43728</v>
      </c>
      <c r="C34" s="44" t="str">
        <f t="shared" si="0"/>
        <v>vendredi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43729</v>
      </c>
      <c r="C35" s="44" t="str">
        <f t="shared" si="0"/>
        <v>samedi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43730</v>
      </c>
      <c r="C36" s="44" t="str">
        <f t="shared" si="0"/>
        <v>dimanche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43731</v>
      </c>
      <c r="C37" s="44" t="str">
        <f t="shared" si="0"/>
        <v>lundi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43732</v>
      </c>
      <c r="C38" s="44" t="str">
        <f t="shared" si="0"/>
        <v>mardi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43733</v>
      </c>
      <c r="C39" s="44" t="str">
        <f t="shared" si="0"/>
        <v>mercredi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43734</v>
      </c>
      <c r="C40" s="44" t="str">
        <f t="shared" si="0"/>
        <v>jeudi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43735</v>
      </c>
      <c r="C41" s="44" t="str">
        <f t="shared" si="0"/>
        <v>vendredi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43736</v>
      </c>
      <c r="C42" s="44" t="str">
        <f t="shared" si="0"/>
        <v>samedi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43737</v>
      </c>
      <c r="C43" s="44" t="str">
        <f t="shared" si="0"/>
        <v>dimanche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43738</v>
      </c>
      <c r="C44" s="44" t="str">
        <f t="shared" si="0"/>
        <v>lundi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/>
      <c r="C45" s="44"/>
      <c r="D45" s="100"/>
      <c r="E45" s="110"/>
      <c r="F45" s="111"/>
      <c r="G45" s="112"/>
      <c r="H45" s="51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7" priority="1" operator="equal">
      <formula>"dimanche"</formula>
    </cfRule>
    <cfRule type="cellIs" dxfId="6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34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DATE(C5,10,1)</f>
        <v>43739</v>
      </c>
      <c r="C15" s="42" t="str">
        <f xml:space="preserve"> CHOOSE(WEEKDAY(B15,2),"lundi","mardi","mercredi","jeudi","vendredi","samedi","dimanche")</f>
        <v>mardi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43740</v>
      </c>
      <c r="C16" s="44" t="str">
        <f t="shared" ref="C16:C45" si="0" xml:space="preserve"> CHOOSE(WEEKDAY(B16,2),"lundi","mardi","mercredi","jeudi","vendredi","samedi","dimanche")</f>
        <v>mercredi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43741</v>
      </c>
      <c r="C17" s="44" t="str">
        <f t="shared" si="0"/>
        <v>jeudi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43742</v>
      </c>
      <c r="C18" s="44" t="str">
        <f t="shared" si="0"/>
        <v>vendredi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43743</v>
      </c>
      <c r="C19" s="44" t="str">
        <f t="shared" si="0"/>
        <v>samedi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43744</v>
      </c>
      <c r="C20" s="44" t="str">
        <f t="shared" si="0"/>
        <v>dimanche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43745</v>
      </c>
      <c r="C21" s="44" t="str">
        <f t="shared" si="0"/>
        <v>lundi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43746</v>
      </c>
      <c r="C22" s="44" t="str">
        <f t="shared" si="0"/>
        <v>mardi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43747</v>
      </c>
      <c r="C23" s="44" t="str">
        <f t="shared" si="0"/>
        <v>mercredi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43748</v>
      </c>
      <c r="C24" s="44" t="str">
        <f t="shared" si="0"/>
        <v>jeudi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43749</v>
      </c>
      <c r="C25" s="44" t="str">
        <f t="shared" si="0"/>
        <v>vendredi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43750</v>
      </c>
      <c r="C26" s="44" t="str">
        <f t="shared" si="0"/>
        <v>samedi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43751</v>
      </c>
      <c r="C27" s="44" t="str">
        <f t="shared" si="0"/>
        <v>dimanche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43752</v>
      </c>
      <c r="C28" s="44" t="str">
        <f t="shared" si="0"/>
        <v>lundi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43753</v>
      </c>
      <c r="C29" s="44" t="str">
        <f t="shared" si="0"/>
        <v>mardi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43754</v>
      </c>
      <c r="C30" s="44" t="str">
        <f t="shared" si="0"/>
        <v>mercredi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43755</v>
      </c>
      <c r="C31" s="44" t="str">
        <f t="shared" si="0"/>
        <v>jeudi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43756</v>
      </c>
      <c r="C32" s="44" t="str">
        <f t="shared" si="0"/>
        <v>vendredi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43757</v>
      </c>
      <c r="C33" s="44" t="str">
        <f t="shared" si="0"/>
        <v>samedi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43758</v>
      </c>
      <c r="C34" s="44" t="str">
        <f t="shared" si="0"/>
        <v>dimanche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43759</v>
      </c>
      <c r="C35" s="44" t="str">
        <f t="shared" si="0"/>
        <v>lundi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43760</v>
      </c>
      <c r="C36" s="44" t="str">
        <f t="shared" si="0"/>
        <v>mardi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43761</v>
      </c>
      <c r="C37" s="44" t="str">
        <f t="shared" si="0"/>
        <v>mercredi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43762</v>
      </c>
      <c r="C38" s="44" t="str">
        <f t="shared" si="0"/>
        <v>jeudi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43763</v>
      </c>
      <c r="C39" s="44" t="str">
        <f t="shared" si="0"/>
        <v>vendredi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43764</v>
      </c>
      <c r="C40" s="44" t="str">
        <f t="shared" si="0"/>
        <v>samedi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43765</v>
      </c>
      <c r="C41" s="44" t="str">
        <f t="shared" si="0"/>
        <v>dimanche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43766</v>
      </c>
      <c r="C42" s="44" t="str">
        <f t="shared" si="0"/>
        <v>lundi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43767</v>
      </c>
      <c r="C43" s="44" t="str">
        <f t="shared" si="0"/>
        <v>mardi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43768</v>
      </c>
      <c r="C44" s="44" t="str">
        <f t="shared" si="0"/>
        <v>mercredi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43769</v>
      </c>
      <c r="C45" s="44" t="str">
        <f t="shared" si="0"/>
        <v>jeudi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5" priority="1" operator="equal">
      <formula>"dimanche"</formula>
    </cfRule>
    <cfRule type="cellIs" dxfId="4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35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DATE(C5,11,1)</f>
        <v>43770</v>
      </c>
      <c r="C15" s="42" t="str">
        <f xml:space="preserve"> CHOOSE(WEEKDAY(B15,2),"lundi","mardi","mercredi","jeudi","vendredi","samedi","dimanche")</f>
        <v>vendredi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43771</v>
      </c>
      <c r="C16" s="44" t="str">
        <f t="shared" ref="C16:C44" si="0" xml:space="preserve"> CHOOSE(WEEKDAY(B16,2),"lundi","mardi","mercredi","jeudi","vendredi","samedi","dimanche")</f>
        <v>samedi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4" si="3">B16+1</f>
        <v>43772</v>
      </c>
      <c r="C17" s="44" t="str">
        <f t="shared" si="0"/>
        <v>dimanche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43773</v>
      </c>
      <c r="C18" s="44" t="str">
        <f t="shared" si="0"/>
        <v>lundi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43774</v>
      </c>
      <c r="C19" s="44" t="str">
        <f t="shared" si="0"/>
        <v>mardi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43775</v>
      </c>
      <c r="C20" s="44" t="str">
        <f t="shared" si="0"/>
        <v>mercredi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43776</v>
      </c>
      <c r="C21" s="44" t="str">
        <f t="shared" si="0"/>
        <v>jeudi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43777</v>
      </c>
      <c r="C22" s="44" t="str">
        <f t="shared" si="0"/>
        <v>vendredi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43778</v>
      </c>
      <c r="C23" s="44" t="str">
        <f t="shared" si="0"/>
        <v>samedi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43779</v>
      </c>
      <c r="C24" s="44" t="str">
        <f t="shared" si="0"/>
        <v>dimanche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43780</v>
      </c>
      <c r="C25" s="44" t="str">
        <f t="shared" si="0"/>
        <v>lundi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43781</v>
      </c>
      <c r="C26" s="44" t="str">
        <f t="shared" si="0"/>
        <v>mardi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43782</v>
      </c>
      <c r="C27" s="44" t="str">
        <f t="shared" si="0"/>
        <v>mercredi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43783</v>
      </c>
      <c r="C28" s="44" t="str">
        <f t="shared" si="0"/>
        <v>jeudi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43784</v>
      </c>
      <c r="C29" s="44" t="str">
        <f t="shared" si="0"/>
        <v>vendredi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43785</v>
      </c>
      <c r="C30" s="44" t="str">
        <f t="shared" si="0"/>
        <v>samedi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43786</v>
      </c>
      <c r="C31" s="44" t="str">
        <f t="shared" si="0"/>
        <v>dimanche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43787</v>
      </c>
      <c r="C32" s="44" t="str">
        <f t="shared" si="0"/>
        <v>lundi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43788</v>
      </c>
      <c r="C33" s="44" t="str">
        <f t="shared" si="0"/>
        <v>mardi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43789</v>
      </c>
      <c r="C34" s="44" t="str">
        <f t="shared" si="0"/>
        <v>mercredi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43790</v>
      </c>
      <c r="C35" s="44" t="str">
        <f t="shared" si="0"/>
        <v>jeudi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43791</v>
      </c>
      <c r="C36" s="44" t="str">
        <f t="shared" si="0"/>
        <v>vendredi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43792</v>
      </c>
      <c r="C37" s="44" t="str">
        <f t="shared" si="0"/>
        <v>samedi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43793</v>
      </c>
      <c r="C38" s="44" t="str">
        <f t="shared" si="0"/>
        <v>dimanche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43794</v>
      </c>
      <c r="C39" s="44" t="str">
        <f t="shared" si="0"/>
        <v>lundi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43795</v>
      </c>
      <c r="C40" s="44" t="str">
        <f t="shared" si="0"/>
        <v>mardi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43796</v>
      </c>
      <c r="C41" s="44" t="str">
        <f t="shared" si="0"/>
        <v>mercredi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43797</v>
      </c>
      <c r="C42" s="44" t="str">
        <f t="shared" si="0"/>
        <v>jeudi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43798</v>
      </c>
      <c r="C43" s="44" t="str">
        <f t="shared" si="0"/>
        <v>vendredi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43799</v>
      </c>
      <c r="C44" s="44" t="str">
        <f t="shared" si="0"/>
        <v>samedi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/>
      <c r="C45" s="44"/>
      <c r="D45" s="100"/>
      <c r="E45" s="110"/>
      <c r="F45" s="111"/>
      <c r="G45" s="112"/>
      <c r="H45" s="51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3" priority="1" operator="equal">
      <formula>"dimanche"</formula>
    </cfRule>
    <cfRule type="cellIs" dxfId="2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36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DATE(C5,12,1)</f>
        <v>43800</v>
      </c>
      <c r="C15" s="42" t="str">
        <f xml:space="preserve"> CHOOSE(WEEKDAY(B15,2),"lundi","mardi","mercredi","jeudi","vendredi","samedi","dimanche")</f>
        <v>dimanche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43801</v>
      </c>
      <c r="C16" s="44" t="str">
        <f t="shared" ref="C16:C45" si="0" xml:space="preserve"> CHOOSE(WEEKDAY(B16,2),"lundi","mardi","mercredi","jeudi","vendredi","samedi","dimanche")</f>
        <v>lundi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43802</v>
      </c>
      <c r="C17" s="44" t="str">
        <f t="shared" si="0"/>
        <v>mardi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43803</v>
      </c>
      <c r="C18" s="44" t="str">
        <f t="shared" si="0"/>
        <v>mercredi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43804</v>
      </c>
      <c r="C19" s="44" t="str">
        <f t="shared" si="0"/>
        <v>jeudi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43805</v>
      </c>
      <c r="C20" s="44" t="str">
        <f t="shared" si="0"/>
        <v>vendredi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43806</v>
      </c>
      <c r="C21" s="44" t="str">
        <f t="shared" si="0"/>
        <v>samedi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43807</v>
      </c>
      <c r="C22" s="44" t="str">
        <f t="shared" si="0"/>
        <v>dimanche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43808</v>
      </c>
      <c r="C23" s="44" t="str">
        <f t="shared" si="0"/>
        <v>lundi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43809</v>
      </c>
      <c r="C24" s="44" t="str">
        <f t="shared" si="0"/>
        <v>mardi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43810</v>
      </c>
      <c r="C25" s="44" t="str">
        <f t="shared" si="0"/>
        <v>mercredi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43811</v>
      </c>
      <c r="C26" s="44" t="str">
        <f t="shared" si="0"/>
        <v>jeudi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43812</v>
      </c>
      <c r="C27" s="44" t="str">
        <f t="shared" si="0"/>
        <v>vendredi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43813</v>
      </c>
      <c r="C28" s="44" t="str">
        <f t="shared" si="0"/>
        <v>samedi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43814</v>
      </c>
      <c r="C29" s="44" t="str">
        <f t="shared" si="0"/>
        <v>dimanche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43815</v>
      </c>
      <c r="C30" s="44" t="str">
        <f t="shared" si="0"/>
        <v>lundi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43816</v>
      </c>
      <c r="C31" s="44" t="str">
        <f t="shared" si="0"/>
        <v>mardi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43817</v>
      </c>
      <c r="C32" s="44" t="str">
        <f t="shared" si="0"/>
        <v>mercredi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43818</v>
      </c>
      <c r="C33" s="44" t="str">
        <f t="shared" si="0"/>
        <v>jeudi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43819</v>
      </c>
      <c r="C34" s="44" t="str">
        <f t="shared" si="0"/>
        <v>vendredi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43820</v>
      </c>
      <c r="C35" s="44" t="str">
        <f t="shared" si="0"/>
        <v>samedi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43821</v>
      </c>
      <c r="C36" s="44" t="str">
        <f t="shared" si="0"/>
        <v>dimanche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43822</v>
      </c>
      <c r="C37" s="44" t="str">
        <f t="shared" si="0"/>
        <v>lundi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43823</v>
      </c>
      <c r="C38" s="44" t="str">
        <f t="shared" si="0"/>
        <v>mardi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43824</v>
      </c>
      <c r="C39" s="44" t="str">
        <f t="shared" si="0"/>
        <v>mercredi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43825</v>
      </c>
      <c r="C40" s="44" t="str">
        <f t="shared" si="0"/>
        <v>jeudi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43826</v>
      </c>
      <c r="C41" s="44" t="str">
        <f t="shared" si="0"/>
        <v>vendredi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43827</v>
      </c>
      <c r="C42" s="44" t="str">
        <f t="shared" si="0"/>
        <v>samedi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43828</v>
      </c>
      <c r="C43" s="44" t="str">
        <f t="shared" si="0"/>
        <v>dimanche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43829</v>
      </c>
      <c r="C44" s="44" t="str">
        <f t="shared" si="0"/>
        <v>lundi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43830</v>
      </c>
      <c r="C45" s="44" t="str">
        <f t="shared" si="0"/>
        <v>mardi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" priority="1" operator="equal">
      <formula>"dimanche"</formula>
    </cfRule>
    <cfRule type="cellIs" dxfId="0" priority="2" operator="equal">
      <formula>"samedi"</formula>
    </cfRule>
  </conditionalFormatting>
  <dataValidations disablePrompts="1"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9:Q17"/>
  <sheetViews>
    <sheetView showGridLines="0" zoomScale="110" zoomScaleNormal="110" workbookViewId="0">
      <selection activeCell="K14" sqref="K14"/>
    </sheetView>
  </sheetViews>
  <sheetFormatPr baseColWidth="10" defaultRowHeight="12.75" x14ac:dyDescent="0.2"/>
  <cols>
    <col min="1" max="1" width="2.7109375" customWidth="1"/>
    <col min="2" max="2" width="38.28515625" style="16" customWidth="1"/>
    <col min="3" max="15" width="10.7109375" customWidth="1"/>
    <col min="16" max="16" width="11.7109375" customWidth="1"/>
    <col min="17" max="17" width="12.28515625" customWidth="1"/>
  </cols>
  <sheetData>
    <row r="9" spans="1:17" ht="20.25" x14ac:dyDescent="0.3">
      <c r="A9" s="27" t="s">
        <v>37</v>
      </c>
    </row>
    <row r="10" spans="1:17" ht="26.25" customHeight="1" x14ac:dyDescent="0.2"/>
    <row r="11" spans="1:17" s="63" customFormat="1" ht="27" customHeight="1" x14ac:dyDescent="0.2">
      <c r="B11" s="64" t="s">
        <v>38</v>
      </c>
      <c r="C11" s="65" t="s">
        <v>41</v>
      </c>
      <c r="D11" s="65" t="s">
        <v>42</v>
      </c>
      <c r="E11" s="65" t="s">
        <v>43</v>
      </c>
      <c r="F11" s="65" t="s">
        <v>44</v>
      </c>
      <c r="G11" s="65" t="s">
        <v>45</v>
      </c>
      <c r="H11" s="65" t="s">
        <v>46</v>
      </c>
      <c r="I11" s="65" t="s">
        <v>47</v>
      </c>
      <c r="J11" s="65" t="s">
        <v>48</v>
      </c>
      <c r="K11" s="65" t="s">
        <v>49</v>
      </c>
      <c r="L11" s="65" t="s">
        <v>50</v>
      </c>
      <c r="M11" s="65" t="s">
        <v>51</v>
      </c>
      <c r="N11" s="65" t="s">
        <v>52</v>
      </c>
      <c r="O11" s="65" t="s">
        <v>55</v>
      </c>
      <c r="P11" s="68" t="s">
        <v>57</v>
      </c>
      <c r="Q11" s="68" t="s">
        <v>58</v>
      </c>
    </row>
    <row r="12" spans="1:17" x14ac:dyDescent="0.2">
      <c r="B12" s="54" t="str">
        <f>IF(ISBLANK(Paramètres!B19),"",Paramètres!B19)</f>
        <v>Projet Développement solution paiement</v>
      </c>
      <c r="C12" s="55">
        <f>Janvier!$E$47</f>
        <v>0</v>
      </c>
      <c r="D12" s="55">
        <f>Février!$E$47</f>
        <v>0</v>
      </c>
      <c r="E12" s="55">
        <f>Mars!$E$47</f>
        <v>0</v>
      </c>
      <c r="F12" s="55">
        <f>Avril!$E$47</f>
        <v>0</v>
      </c>
      <c r="G12" s="55">
        <f>Mai!$E$47</f>
        <v>0</v>
      </c>
      <c r="H12" s="55">
        <f>Juin!$E$47</f>
        <v>0</v>
      </c>
      <c r="I12" s="55">
        <f>Juillet!$E$47</f>
        <v>0</v>
      </c>
      <c r="J12" s="55">
        <f>Aout!$E$47</f>
        <v>0</v>
      </c>
      <c r="K12" s="55">
        <f>Septembre!$E$47</f>
        <v>0</v>
      </c>
      <c r="L12" s="55">
        <f>Octobre!$E$47</f>
        <v>0</v>
      </c>
      <c r="M12" s="55">
        <f>Novembre!$E$47</f>
        <v>0</v>
      </c>
      <c r="N12" s="55">
        <f>Décembre!$E$47</f>
        <v>0</v>
      </c>
      <c r="O12" s="61">
        <f>SUM(C12:N12)</f>
        <v>0</v>
      </c>
      <c r="P12" s="66" t="e">
        <f>O12/$O$15</f>
        <v>#DIV/0!</v>
      </c>
      <c r="Q12" s="66" t="e">
        <f>O12/$O$16</f>
        <v>#DIV/0!</v>
      </c>
    </row>
    <row r="13" spans="1:17" x14ac:dyDescent="0.2">
      <c r="B13" s="56" t="str">
        <f>IF(ISBLANK(Paramètres!B20),"",Paramètres!B20)</f>
        <v>Projet Plateforme maintenance réseau</v>
      </c>
      <c r="C13" s="57">
        <f>Janvier!$F$47</f>
        <v>0</v>
      </c>
      <c r="D13" s="57">
        <f>Février!$F$47</f>
        <v>0</v>
      </c>
      <c r="E13" s="57">
        <f>Mars!$F$47</f>
        <v>0</v>
      </c>
      <c r="F13" s="57">
        <f>Avril!$F$47</f>
        <v>0</v>
      </c>
      <c r="G13" s="57">
        <f>Mai!$F$47</f>
        <v>0</v>
      </c>
      <c r="H13" s="57">
        <f>Juin!$F$47</f>
        <v>0</v>
      </c>
      <c r="I13" s="57">
        <f>Juillet!$F$47</f>
        <v>0</v>
      </c>
      <c r="J13" s="57">
        <f>Aout!$F$47</f>
        <v>0</v>
      </c>
      <c r="K13" s="57">
        <f>Septembre!$F$47</f>
        <v>0</v>
      </c>
      <c r="L13" s="57">
        <f>Octobre!$F$47</f>
        <v>0</v>
      </c>
      <c r="M13" s="57">
        <f>Novembre!$F$47</f>
        <v>0</v>
      </c>
      <c r="N13" s="57">
        <f>Décembre!$F$47</f>
        <v>0</v>
      </c>
      <c r="O13" s="62">
        <f t="shared" ref="O13:O14" si="0">SUM(C13:N13)</f>
        <v>0</v>
      </c>
      <c r="P13" s="67" t="e">
        <f>O13/$O$15</f>
        <v>#DIV/0!</v>
      </c>
      <c r="Q13" s="67" t="e">
        <f>O13/$O$16</f>
        <v>#DIV/0!</v>
      </c>
    </row>
    <row r="14" spans="1:17" x14ac:dyDescent="0.2">
      <c r="B14" s="56" t="str">
        <f>IF(ISBLANK(Paramètres!B21),"",Paramètres!B21)</f>
        <v>Projet Crypto</v>
      </c>
      <c r="C14" s="57">
        <f>Janvier!$G$47</f>
        <v>0</v>
      </c>
      <c r="D14" s="57">
        <f>Février!$G$47</f>
        <v>0</v>
      </c>
      <c r="E14" s="57">
        <f>Mars!$G$47</f>
        <v>0</v>
      </c>
      <c r="F14" s="57">
        <f>Avril!$G$47</f>
        <v>0</v>
      </c>
      <c r="G14" s="57">
        <f>Mai!$G$47</f>
        <v>0</v>
      </c>
      <c r="H14" s="57">
        <f>Juin!$G$47</f>
        <v>0</v>
      </c>
      <c r="I14" s="57">
        <f>Juillet!$G$47</f>
        <v>0</v>
      </c>
      <c r="J14" s="57">
        <f>Aout!$G$47</f>
        <v>0</v>
      </c>
      <c r="K14" s="57">
        <f>Septembre!$G$47</f>
        <v>0</v>
      </c>
      <c r="L14" s="57">
        <f>Octobre!$G$47</f>
        <v>0</v>
      </c>
      <c r="M14" s="57">
        <f>Novembre!$G$47</f>
        <v>0</v>
      </c>
      <c r="N14" s="57">
        <f>Décembre!$G$47</f>
        <v>0</v>
      </c>
      <c r="O14" s="62">
        <f t="shared" si="0"/>
        <v>0</v>
      </c>
      <c r="P14" s="67" t="e">
        <f>O14/$O$15</f>
        <v>#DIV/0!</v>
      </c>
      <c r="Q14" s="67" t="e">
        <f>O14/$O$16</f>
        <v>#DIV/0!</v>
      </c>
    </row>
    <row r="15" spans="1:17" x14ac:dyDescent="0.2">
      <c r="B15" s="58" t="s">
        <v>53</v>
      </c>
      <c r="C15" s="59">
        <f>+SUM(C12:C14)</f>
        <v>0</v>
      </c>
      <c r="D15" s="59">
        <f>+SUM(D12:D14)</f>
        <v>0</v>
      </c>
      <c r="E15" s="59">
        <f>+SUM(E12:E14)</f>
        <v>0</v>
      </c>
      <c r="F15" s="59">
        <f>+SUM(F12:F14)</f>
        <v>0</v>
      </c>
      <c r="G15" s="59">
        <f>+SUM(G12:G14)</f>
        <v>0</v>
      </c>
      <c r="H15" s="59">
        <f>+SUM(H12:H14)</f>
        <v>0</v>
      </c>
      <c r="I15" s="59">
        <f>+SUM(I12:I14)</f>
        <v>0</v>
      </c>
      <c r="J15" s="59">
        <f>+SUM(J12:J14)</f>
        <v>0</v>
      </c>
      <c r="K15" s="59">
        <f>+SUM(K12:K14)</f>
        <v>0</v>
      </c>
      <c r="L15" s="59">
        <f>+SUM(L12:L14)</f>
        <v>0</v>
      </c>
      <c r="M15" s="59">
        <f>+SUM(M12:M14)</f>
        <v>0</v>
      </c>
      <c r="N15" s="59">
        <f>+SUM(N12:N14)</f>
        <v>0</v>
      </c>
      <c r="O15" s="59">
        <f>+SUM(O12:O14)</f>
        <v>0</v>
      </c>
      <c r="P15" s="59"/>
      <c r="Q15" s="59"/>
    </row>
    <row r="16" spans="1:17" x14ac:dyDescent="0.2">
      <c r="A16" s="24"/>
      <c r="B16" s="58" t="s">
        <v>54</v>
      </c>
      <c r="C16" s="59">
        <f>Janvier!$D$47</f>
        <v>0</v>
      </c>
      <c r="D16" s="59">
        <f>Février!$D$47</f>
        <v>0</v>
      </c>
      <c r="E16" s="59">
        <f>Mars!$D$47</f>
        <v>0</v>
      </c>
      <c r="F16" s="59">
        <f>Avril!$D$47</f>
        <v>0</v>
      </c>
      <c r="G16" s="59">
        <f>Mai!$D$47</f>
        <v>0</v>
      </c>
      <c r="H16" s="59">
        <f>Juin!$D$47</f>
        <v>0</v>
      </c>
      <c r="I16" s="59">
        <f>Juillet!$D$47</f>
        <v>0</v>
      </c>
      <c r="J16" s="59">
        <f>Aout!$D$47</f>
        <v>0</v>
      </c>
      <c r="K16" s="59">
        <f>Septembre!$D$47</f>
        <v>0</v>
      </c>
      <c r="L16" s="59">
        <f>Octobre!$D$47</f>
        <v>0</v>
      </c>
      <c r="M16" s="59">
        <f>Novembre!$D$47</f>
        <v>0</v>
      </c>
      <c r="N16" s="59">
        <f>Décembre!$D$47</f>
        <v>0</v>
      </c>
      <c r="O16" s="59">
        <f>SUM(C16:N16)</f>
        <v>0</v>
      </c>
      <c r="P16" s="59"/>
      <c r="Q16" s="59"/>
    </row>
    <row r="17" spans="2:17" x14ac:dyDescent="0.2">
      <c r="B17" s="58" t="s">
        <v>56</v>
      </c>
      <c r="C17" s="60" t="str">
        <f>Janvier!$E$50</f>
        <v/>
      </c>
      <c r="D17" s="60" t="str">
        <f>Février!$E$50</f>
        <v/>
      </c>
      <c r="E17" s="60" t="str">
        <f>Mars!$E$50</f>
        <v/>
      </c>
      <c r="F17" s="60" t="str">
        <f>Avril!$E$50</f>
        <v/>
      </c>
      <c r="G17" s="60" t="str">
        <f>Mai!$E$50</f>
        <v/>
      </c>
      <c r="H17" s="60" t="str">
        <f>Juin!$E$50</f>
        <v/>
      </c>
      <c r="I17" s="60" t="str">
        <f>Juillet!$E$50</f>
        <v/>
      </c>
      <c r="J17" s="60" t="str">
        <f>Aout!$E$50</f>
        <v/>
      </c>
      <c r="K17" s="60" t="str">
        <f>Septembre!$E$50</f>
        <v/>
      </c>
      <c r="L17" s="60" t="str">
        <f>Octobre!$E$50</f>
        <v/>
      </c>
      <c r="M17" s="60" t="str">
        <f>Novembre!$E$50</f>
        <v/>
      </c>
      <c r="N17" s="60" t="str">
        <f>Décembre!$E$50</f>
        <v/>
      </c>
      <c r="O17" s="60" t="e">
        <f>O15/O16</f>
        <v>#DIV/0!</v>
      </c>
      <c r="P17" s="60"/>
      <c r="Q17" s="60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13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DATE(C5,1,1)</f>
        <v>43466</v>
      </c>
      <c r="C15" s="42" t="str">
        <f xml:space="preserve"> CHOOSE(WEEKDAY(B15,2),"lundi","mardi","mercredi","jeudi","vendredi","samedi","dimanche")</f>
        <v>mardi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43467</v>
      </c>
      <c r="C16" s="44" t="str">
        <f t="shared" ref="C16:C45" si="0" xml:space="preserve"> CHOOSE(WEEKDAY(B16,2),"lundi","mardi","mercredi","jeudi","vendredi","samedi","dimanche")</f>
        <v>mercredi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43468</v>
      </c>
      <c r="C17" s="44" t="str">
        <f t="shared" si="0"/>
        <v>jeudi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43469</v>
      </c>
      <c r="C18" s="44" t="str">
        <f t="shared" si="0"/>
        <v>vendredi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43470</v>
      </c>
      <c r="C19" s="44" t="str">
        <f t="shared" si="0"/>
        <v>samedi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43471</v>
      </c>
      <c r="C20" s="44" t="str">
        <f t="shared" si="0"/>
        <v>dimanche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43472</v>
      </c>
      <c r="C21" s="44" t="str">
        <f t="shared" si="0"/>
        <v>lundi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43473</v>
      </c>
      <c r="C22" s="44" t="str">
        <f t="shared" si="0"/>
        <v>mardi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43474</v>
      </c>
      <c r="C23" s="44" t="str">
        <f t="shared" si="0"/>
        <v>mercredi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43475</v>
      </c>
      <c r="C24" s="44" t="str">
        <f t="shared" si="0"/>
        <v>jeudi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43476</v>
      </c>
      <c r="C25" s="44" t="str">
        <f t="shared" si="0"/>
        <v>vendredi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43477</v>
      </c>
      <c r="C26" s="44" t="str">
        <f t="shared" si="0"/>
        <v>samedi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43478</v>
      </c>
      <c r="C27" s="44" t="str">
        <f t="shared" si="0"/>
        <v>dimanche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43479</v>
      </c>
      <c r="C28" s="44" t="str">
        <f t="shared" si="0"/>
        <v>lundi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43480</v>
      </c>
      <c r="C29" s="44" t="str">
        <f t="shared" si="0"/>
        <v>mardi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43481</v>
      </c>
      <c r="C30" s="44" t="str">
        <f t="shared" si="0"/>
        <v>mercredi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43482</v>
      </c>
      <c r="C31" s="44" t="str">
        <f t="shared" si="0"/>
        <v>jeudi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43483</v>
      </c>
      <c r="C32" s="44" t="str">
        <f t="shared" si="0"/>
        <v>vendredi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43484</v>
      </c>
      <c r="C33" s="44" t="str">
        <f t="shared" si="0"/>
        <v>samedi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43485</v>
      </c>
      <c r="C34" s="44" t="str">
        <f t="shared" si="0"/>
        <v>dimanche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43486</v>
      </c>
      <c r="C35" s="44" t="str">
        <f t="shared" si="0"/>
        <v>lundi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43487</v>
      </c>
      <c r="C36" s="44" t="str">
        <f t="shared" si="0"/>
        <v>mardi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43488</v>
      </c>
      <c r="C37" s="44" t="str">
        <f t="shared" si="0"/>
        <v>mercredi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43489</v>
      </c>
      <c r="C38" s="44" t="str">
        <f t="shared" si="0"/>
        <v>jeudi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43490</v>
      </c>
      <c r="C39" s="44" t="str">
        <f t="shared" si="0"/>
        <v>vendredi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43491</v>
      </c>
      <c r="C40" s="44" t="str">
        <f t="shared" si="0"/>
        <v>samedi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43492</v>
      </c>
      <c r="C41" s="44" t="str">
        <f t="shared" si="0"/>
        <v>dimanche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43493</v>
      </c>
      <c r="C42" s="44" t="str">
        <f t="shared" si="0"/>
        <v>lundi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43494</v>
      </c>
      <c r="C43" s="44" t="str">
        <f t="shared" si="0"/>
        <v>mardi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43495</v>
      </c>
      <c r="C44" s="44" t="str">
        <f t="shared" si="0"/>
        <v>mercredi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43496</v>
      </c>
      <c r="C45" s="44" t="str">
        <f t="shared" si="0"/>
        <v>jeudi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F56:H56"/>
    <mergeCell ref="B57:E57"/>
    <mergeCell ref="F57:H57"/>
    <mergeCell ref="B55:E55"/>
    <mergeCell ref="B56:E56"/>
    <mergeCell ref="F55:H55"/>
    <mergeCell ref="B53:H53"/>
  </mergeCells>
  <phoneticPr fontId="2" type="noConversion"/>
  <conditionalFormatting sqref="C15:C45">
    <cfRule type="cellIs" dxfId="23" priority="1" operator="equal">
      <formula>"dimanche"</formula>
    </cfRule>
    <cfRule type="cellIs" dxfId="22" priority="2" operator="equal">
      <formula>"samedi"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26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DATE(C5,2,1)</f>
        <v>43497</v>
      </c>
      <c r="C15" s="42" t="str">
        <f xml:space="preserve"> CHOOSE(WEEKDAY(B15,2),"lundi","mardi","mercredi","jeudi","vendredi","samedi","dimanche")</f>
        <v>vendredi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43498</v>
      </c>
      <c r="C16" s="44" t="str">
        <f t="shared" ref="C16:C43" si="0" xml:space="preserve"> CHOOSE(WEEKDAY(B16,2),"lundi","mardi","mercredi","jeudi","vendredi","samedi","dimanche")</f>
        <v>samedi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3" si="3">B16+1</f>
        <v>43499</v>
      </c>
      <c r="C17" s="44" t="str">
        <f t="shared" si="0"/>
        <v>dimanche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43500</v>
      </c>
      <c r="C18" s="44" t="str">
        <f t="shared" si="0"/>
        <v>lundi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43501</v>
      </c>
      <c r="C19" s="44" t="str">
        <f t="shared" si="0"/>
        <v>mardi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43502</v>
      </c>
      <c r="C20" s="44" t="str">
        <f t="shared" si="0"/>
        <v>mercredi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43503</v>
      </c>
      <c r="C21" s="44" t="str">
        <f t="shared" si="0"/>
        <v>jeudi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43504</v>
      </c>
      <c r="C22" s="44" t="str">
        <f t="shared" si="0"/>
        <v>vendredi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43505</v>
      </c>
      <c r="C23" s="44" t="str">
        <f t="shared" si="0"/>
        <v>samedi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43506</v>
      </c>
      <c r="C24" s="44" t="str">
        <f t="shared" si="0"/>
        <v>dimanche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43507</v>
      </c>
      <c r="C25" s="44" t="str">
        <f t="shared" si="0"/>
        <v>lundi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43508</v>
      </c>
      <c r="C26" s="44" t="str">
        <f t="shared" si="0"/>
        <v>mardi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43509</v>
      </c>
      <c r="C27" s="44" t="str">
        <f t="shared" si="0"/>
        <v>mercredi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43510</v>
      </c>
      <c r="C28" s="44" t="str">
        <f t="shared" si="0"/>
        <v>jeudi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43511</v>
      </c>
      <c r="C29" s="44" t="str">
        <f t="shared" si="0"/>
        <v>vendredi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43512</v>
      </c>
      <c r="C30" s="44" t="str">
        <f t="shared" si="0"/>
        <v>samedi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43513</v>
      </c>
      <c r="C31" s="44" t="str">
        <f t="shared" si="0"/>
        <v>dimanche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43514</v>
      </c>
      <c r="C32" s="44" t="str">
        <f t="shared" si="0"/>
        <v>lundi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43515</v>
      </c>
      <c r="C33" s="44" t="str">
        <f t="shared" si="0"/>
        <v>mardi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43516</v>
      </c>
      <c r="C34" s="44" t="str">
        <f t="shared" si="0"/>
        <v>mercredi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43517</v>
      </c>
      <c r="C35" s="44" t="str">
        <f t="shared" si="0"/>
        <v>jeudi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43518</v>
      </c>
      <c r="C36" s="44" t="str">
        <f t="shared" si="0"/>
        <v>vendredi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43519</v>
      </c>
      <c r="C37" s="44" t="str">
        <f t="shared" si="0"/>
        <v>samedi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43520</v>
      </c>
      <c r="C38" s="44" t="str">
        <f t="shared" si="0"/>
        <v>dimanche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43521</v>
      </c>
      <c r="C39" s="44" t="str">
        <f t="shared" si="0"/>
        <v>lundi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43522</v>
      </c>
      <c r="C40" s="44" t="str">
        <f t="shared" si="0"/>
        <v>mardi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43523</v>
      </c>
      <c r="C41" s="44" t="str">
        <f t="shared" si="0"/>
        <v>mercredi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43524</v>
      </c>
      <c r="C42" s="44" t="str">
        <f t="shared" si="0"/>
        <v>jeudi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43525</v>
      </c>
      <c r="C43" s="44" t="str">
        <f t="shared" si="0"/>
        <v>vendredi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/>
      <c r="C44" s="44"/>
      <c r="D44" s="100"/>
      <c r="E44" s="110"/>
      <c r="F44" s="111"/>
      <c r="G44" s="112"/>
      <c r="H44" s="51"/>
      <c r="J44" s="36">
        <f t="shared" si="1"/>
        <v>0</v>
      </c>
      <c r="K44" s="37">
        <f t="shared" si="2"/>
        <v>0</v>
      </c>
    </row>
    <row r="45" spans="2:11" x14ac:dyDescent="0.2">
      <c r="B45" s="43"/>
      <c r="C45" s="44"/>
      <c r="D45" s="100"/>
      <c r="E45" s="110"/>
      <c r="F45" s="111"/>
      <c r="G45" s="112"/>
      <c r="H45" s="51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21" priority="1" operator="equal">
      <formula>"dimanche"</formula>
    </cfRule>
    <cfRule type="cellIs" dxfId="20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27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DATE(C5,3,1)</f>
        <v>43525</v>
      </c>
      <c r="C15" s="42" t="str">
        <f xml:space="preserve"> CHOOSE(WEEKDAY(B15,2),"lundi","mardi","mercredi","jeudi","vendredi","samedi","dimanche")</f>
        <v>vendredi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43526</v>
      </c>
      <c r="C16" s="44" t="str">
        <f t="shared" ref="C16:C45" si="0" xml:space="preserve"> CHOOSE(WEEKDAY(B16,2),"lundi","mardi","mercredi","jeudi","vendredi","samedi","dimanche")</f>
        <v>samedi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43527</v>
      </c>
      <c r="C17" s="44" t="str">
        <f t="shared" si="0"/>
        <v>dimanche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43528</v>
      </c>
      <c r="C18" s="44" t="str">
        <f t="shared" si="0"/>
        <v>lundi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43529</v>
      </c>
      <c r="C19" s="44" t="str">
        <f t="shared" si="0"/>
        <v>mardi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43530</v>
      </c>
      <c r="C20" s="44" t="str">
        <f t="shared" si="0"/>
        <v>mercredi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43531</v>
      </c>
      <c r="C21" s="44" t="str">
        <f t="shared" si="0"/>
        <v>jeudi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43532</v>
      </c>
      <c r="C22" s="44" t="str">
        <f t="shared" si="0"/>
        <v>vendredi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43533</v>
      </c>
      <c r="C23" s="44" t="str">
        <f t="shared" si="0"/>
        <v>samedi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43534</v>
      </c>
      <c r="C24" s="44" t="str">
        <f t="shared" si="0"/>
        <v>dimanche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43535</v>
      </c>
      <c r="C25" s="44" t="str">
        <f t="shared" si="0"/>
        <v>lundi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43536</v>
      </c>
      <c r="C26" s="44" t="str">
        <f t="shared" si="0"/>
        <v>mardi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43537</v>
      </c>
      <c r="C27" s="44" t="str">
        <f t="shared" si="0"/>
        <v>mercredi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43538</v>
      </c>
      <c r="C28" s="44" t="str">
        <f t="shared" si="0"/>
        <v>jeudi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43539</v>
      </c>
      <c r="C29" s="44" t="str">
        <f t="shared" si="0"/>
        <v>vendredi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43540</v>
      </c>
      <c r="C30" s="44" t="str">
        <f t="shared" si="0"/>
        <v>samedi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43541</v>
      </c>
      <c r="C31" s="44" t="str">
        <f t="shared" si="0"/>
        <v>dimanche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43542</v>
      </c>
      <c r="C32" s="44" t="str">
        <f t="shared" si="0"/>
        <v>lundi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43543</v>
      </c>
      <c r="C33" s="44" t="str">
        <f t="shared" si="0"/>
        <v>mardi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43544</v>
      </c>
      <c r="C34" s="44" t="str">
        <f t="shared" si="0"/>
        <v>mercredi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43545</v>
      </c>
      <c r="C35" s="44" t="str">
        <f t="shared" si="0"/>
        <v>jeudi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43546</v>
      </c>
      <c r="C36" s="44" t="str">
        <f t="shared" si="0"/>
        <v>vendredi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43547</v>
      </c>
      <c r="C37" s="44" t="str">
        <f t="shared" si="0"/>
        <v>samedi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43548</v>
      </c>
      <c r="C38" s="44" t="str">
        <f t="shared" si="0"/>
        <v>dimanche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43549</v>
      </c>
      <c r="C39" s="44" t="str">
        <f t="shared" si="0"/>
        <v>lundi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43550</v>
      </c>
      <c r="C40" s="44" t="str">
        <f t="shared" si="0"/>
        <v>mardi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43551</v>
      </c>
      <c r="C41" s="44" t="str">
        <f t="shared" si="0"/>
        <v>mercredi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43552</v>
      </c>
      <c r="C42" s="44" t="str">
        <f t="shared" si="0"/>
        <v>jeudi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43553</v>
      </c>
      <c r="C43" s="44" t="str">
        <f t="shared" si="0"/>
        <v>vendredi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43554</v>
      </c>
      <c r="C44" s="44" t="str">
        <f t="shared" si="0"/>
        <v>samedi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43555</v>
      </c>
      <c r="C45" s="44" t="str">
        <f t="shared" si="0"/>
        <v>dimanche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9" priority="1" operator="equal">
      <formula>"dimanche"</formula>
    </cfRule>
    <cfRule type="cellIs" dxfId="18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28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DATE(C5,4,1)</f>
        <v>43556</v>
      </c>
      <c r="C15" s="42" t="str">
        <f xml:space="preserve"> CHOOSE(WEEKDAY(B15,2),"lundi","mardi","mercredi","jeudi","vendredi","samedi","dimanche")</f>
        <v>lundi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43557</v>
      </c>
      <c r="C16" s="44" t="str">
        <f t="shared" ref="C16:C44" si="0" xml:space="preserve"> CHOOSE(WEEKDAY(B16,2),"lundi","mardi","mercredi","jeudi","vendredi","samedi","dimanche")</f>
        <v>mardi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4" si="3">B16+1</f>
        <v>43558</v>
      </c>
      <c r="C17" s="44" t="str">
        <f t="shared" si="0"/>
        <v>mercredi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43559</v>
      </c>
      <c r="C18" s="44" t="str">
        <f t="shared" si="0"/>
        <v>jeudi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43560</v>
      </c>
      <c r="C19" s="44" t="str">
        <f t="shared" si="0"/>
        <v>vendredi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43561</v>
      </c>
      <c r="C20" s="44" t="str">
        <f t="shared" si="0"/>
        <v>samedi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43562</v>
      </c>
      <c r="C21" s="44" t="str">
        <f t="shared" si="0"/>
        <v>dimanche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43563</v>
      </c>
      <c r="C22" s="44" t="str">
        <f t="shared" si="0"/>
        <v>lundi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43564</v>
      </c>
      <c r="C23" s="44" t="str">
        <f t="shared" si="0"/>
        <v>mardi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43565</v>
      </c>
      <c r="C24" s="44" t="str">
        <f t="shared" si="0"/>
        <v>mercredi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43566</v>
      </c>
      <c r="C25" s="44" t="str">
        <f t="shared" si="0"/>
        <v>jeudi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43567</v>
      </c>
      <c r="C26" s="44" t="str">
        <f t="shared" si="0"/>
        <v>vendredi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43568</v>
      </c>
      <c r="C27" s="44" t="str">
        <f t="shared" si="0"/>
        <v>samedi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43569</v>
      </c>
      <c r="C28" s="44" t="str">
        <f t="shared" si="0"/>
        <v>dimanche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43570</v>
      </c>
      <c r="C29" s="44" t="str">
        <f t="shared" si="0"/>
        <v>lundi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43571</v>
      </c>
      <c r="C30" s="44" t="str">
        <f t="shared" si="0"/>
        <v>mardi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43572</v>
      </c>
      <c r="C31" s="44" t="str">
        <f t="shared" si="0"/>
        <v>mercredi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43573</v>
      </c>
      <c r="C32" s="44" t="str">
        <f t="shared" si="0"/>
        <v>jeudi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43574</v>
      </c>
      <c r="C33" s="44" t="str">
        <f t="shared" si="0"/>
        <v>vendredi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43575</v>
      </c>
      <c r="C34" s="44" t="str">
        <f t="shared" si="0"/>
        <v>samedi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43576</v>
      </c>
      <c r="C35" s="44" t="str">
        <f t="shared" si="0"/>
        <v>dimanche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43577</v>
      </c>
      <c r="C36" s="44" t="str">
        <f t="shared" si="0"/>
        <v>lundi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43578</v>
      </c>
      <c r="C37" s="44" t="str">
        <f t="shared" si="0"/>
        <v>mardi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43579</v>
      </c>
      <c r="C38" s="44" t="str">
        <f t="shared" si="0"/>
        <v>mercredi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43580</v>
      </c>
      <c r="C39" s="44" t="str">
        <f t="shared" si="0"/>
        <v>jeudi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43581</v>
      </c>
      <c r="C40" s="44" t="str">
        <f t="shared" si="0"/>
        <v>vendredi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43582</v>
      </c>
      <c r="C41" s="44" t="str">
        <f t="shared" si="0"/>
        <v>samedi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43583</v>
      </c>
      <c r="C42" s="44" t="str">
        <f t="shared" si="0"/>
        <v>dimanche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43584</v>
      </c>
      <c r="C43" s="44" t="str">
        <f t="shared" si="0"/>
        <v>lundi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43585</v>
      </c>
      <c r="C44" s="44" t="str">
        <f t="shared" si="0"/>
        <v>mardi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/>
      <c r="C45" s="44"/>
      <c r="D45" s="100"/>
      <c r="E45" s="110"/>
      <c r="F45" s="111"/>
      <c r="G45" s="112"/>
      <c r="H45" s="51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7" priority="1" operator="equal">
      <formula>"dimanche"</formula>
    </cfRule>
    <cfRule type="cellIs" dxfId="16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29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DATE(C5,5,1)</f>
        <v>43586</v>
      </c>
      <c r="C15" s="42" t="str">
        <f xml:space="preserve"> CHOOSE(WEEKDAY(B15,2),"lundi","mardi","mercredi","jeudi","vendredi","samedi","dimanche")</f>
        <v>mercredi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43587</v>
      </c>
      <c r="C16" s="44" t="str">
        <f t="shared" ref="C16:C45" si="0" xml:space="preserve"> CHOOSE(WEEKDAY(B16,2),"lundi","mardi","mercredi","jeudi","vendredi","samedi","dimanche")</f>
        <v>jeudi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43588</v>
      </c>
      <c r="C17" s="44" t="str">
        <f t="shared" si="0"/>
        <v>vendredi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43589</v>
      </c>
      <c r="C18" s="44" t="str">
        <f t="shared" si="0"/>
        <v>samedi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43590</v>
      </c>
      <c r="C19" s="44" t="str">
        <f t="shared" si="0"/>
        <v>dimanche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43591</v>
      </c>
      <c r="C20" s="44" t="str">
        <f t="shared" si="0"/>
        <v>lundi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43592</v>
      </c>
      <c r="C21" s="44" t="str">
        <f t="shared" si="0"/>
        <v>mardi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43593</v>
      </c>
      <c r="C22" s="44" t="str">
        <f t="shared" si="0"/>
        <v>mercredi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43594</v>
      </c>
      <c r="C23" s="44" t="str">
        <f t="shared" si="0"/>
        <v>jeudi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43595</v>
      </c>
      <c r="C24" s="44" t="str">
        <f t="shared" si="0"/>
        <v>vendredi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43596</v>
      </c>
      <c r="C25" s="44" t="str">
        <f t="shared" si="0"/>
        <v>samedi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43597</v>
      </c>
      <c r="C26" s="44" t="str">
        <f t="shared" si="0"/>
        <v>dimanche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43598</v>
      </c>
      <c r="C27" s="44" t="str">
        <f t="shared" si="0"/>
        <v>lundi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43599</v>
      </c>
      <c r="C28" s="44" t="str">
        <f t="shared" si="0"/>
        <v>mardi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43600</v>
      </c>
      <c r="C29" s="44" t="str">
        <f t="shared" si="0"/>
        <v>mercredi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43601</v>
      </c>
      <c r="C30" s="44" t="str">
        <f t="shared" si="0"/>
        <v>jeudi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43602</v>
      </c>
      <c r="C31" s="44" t="str">
        <f t="shared" si="0"/>
        <v>vendredi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43603</v>
      </c>
      <c r="C32" s="44" t="str">
        <f t="shared" si="0"/>
        <v>samedi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43604</v>
      </c>
      <c r="C33" s="44" t="str">
        <f t="shared" si="0"/>
        <v>dimanche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43605</v>
      </c>
      <c r="C34" s="44" t="str">
        <f t="shared" si="0"/>
        <v>lundi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43606</v>
      </c>
      <c r="C35" s="44" t="str">
        <f t="shared" si="0"/>
        <v>mardi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43607</v>
      </c>
      <c r="C36" s="44" t="str">
        <f t="shared" si="0"/>
        <v>mercredi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43608</v>
      </c>
      <c r="C37" s="44" t="str">
        <f t="shared" si="0"/>
        <v>jeudi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43609</v>
      </c>
      <c r="C38" s="44" t="str">
        <f t="shared" si="0"/>
        <v>vendredi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43610</v>
      </c>
      <c r="C39" s="44" t="str">
        <f t="shared" si="0"/>
        <v>samedi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43611</v>
      </c>
      <c r="C40" s="44" t="str">
        <f t="shared" si="0"/>
        <v>dimanche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43612</v>
      </c>
      <c r="C41" s="44" t="str">
        <f t="shared" si="0"/>
        <v>lundi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43613</v>
      </c>
      <c r="C42" s="44" t="str">
        <f t="shared" si="0"/>
        <v>mardi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43614</v>
      </c>
      <c r="C43" s="44" t="str">
        <f t="shared" si="0"/>
        <v>mercredi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43615</v>
      </c>
      <c r="C44" s="44" t="str">
        <f t="shared" si="0"/>
        <v>jeudi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43616</v>
      </c>
      <c r="C45" s="44" t="str">
        <f t="shared" si="0"/>
        <v>vendredi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5" priority="1" operator="equal">
      <formula>"dimanche"</formula>
    </cfRule>
    <cfRule type="cellIs" dxfId="14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30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DATE(C5,6,1)</f>
        <v>43617</v>
      </c>
      <c r="C15" s="42" t="str">
        <f xml:space="preserve"> CHOOSE(WEEKDAY(B15,2),"lundi","mardi","mercredi","jeudi","vendredi","samedi","dimanche")</f>
        <v>samedi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43618</v>
      </c>
      <c r="C16" s="44" t="str">
        <f t="shared" ref="C16:C44" si="0" xml:space="preserve"> CHOOSE(WEEKDAY(B16,2),"lundi","mardi","mercredi","jeudi","vendredi","samedi","dimanche")</f>
        <v>dimanche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4" si="3">B16+1</f>
        <v>43619</v>
      </c>
      <c r="C17" s="44" t="str">
        <f t="shared" si="0"/>
        <v>lundi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43620</v>
      </c>
      <c r="C18" s="44" t="str">
        <f t="shared" si="0"/>
        <v>mardi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43621</v>
      </c>
      <c r="C19" s="44" t="str">
        <f t="shared" si="0"/>
        <v>mercredi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43622</v>
      </c>
      <c r="C20" s="44" t="str">
        <f t="shared" si="0"/>
        <v>jeudi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43623</v>
      </c>
      <c r="C21" s="44" t="str">
        <f t="shared" si="0"/>
        <v>vendredi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43624</v>
      </c>
      <c r="C22" s="44" t="str">
        <f t="shared" si="0"/>
        <v>samedi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43625</v>
      </c>
      <c r="C23" s="44" t="str">
        <f t="shared" si="0"/>
        <v>dimanche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43626</v>
      </c>
      <c r="C24" s="44" t="str">
        <f t="shared" si="0"/>
        <v>lundi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43627</v>
      </c>
      <c r="C25" s="44" t="str">
        <f t="shared" si="0"/>
        <v>mardi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43628</v>
      </c>
      <c r="C26" s="44" t="str">
        <f t="shared" si="0"/>
        <v>mercredi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43629</v>
      </c>
      <c r="C27" s="44" t="str">
        <f t="shared" si="0"/>
        <v>jeudi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43630</v>
      </c>
      <c r="C28" s="44" t="str">
        <f t="shared" si="0"/>
        <v>vendredi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43631</v>
      </c>
      <c r="C29" s="44" t="str">
        <f t="shared" si="0"/>
        <v>samedi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43632</v>
      </c>
      <c r="C30" s="44" t="str">
        <f t="shared" si="0"/>
        <v>dimanche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43633</v>
      </c>
      <c r="C31" s="44" t="str">
        <f t="shared" si="0"/>
        <v>lundi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43634</v>
      </c>
      <c r="C32" s="44" t="str">
        <f t="shared" si="0"/>
        <v>mardi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43635</v>
      </c>
      <c r="C33" s="44" t="str">
        <f t="shared" si="0"/>
        <v>mercredi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43636</v>
      </c>
      <c r="C34" s="44" t="str">
        <f t="shared" si="0"/>
        <v>jeudi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43637</v>
      </c>
      <c r="C35" s="44" t="str">
        <f t="shared" si="0"/>
        <v>vendredi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43638</v>
      </c>
      <c r="C36" s="44" t="str">
        <f t="shared" si="0"/>
        <v>samedi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43639</v>
      </c>
      <c r="C37" s="44" t="str">
        <f t="shared" si="0"/>
        <v>dimanche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43640</v>
      </c>
      <c r="C38" s="44" t="str">
        <f t="shared" si="0"/>
        <v>lundi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43641</v>
      </c>
      <c r="C39" s="44" t="str">
        <f t="shared" si="0"/>
        <v>mardi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43642</v>
      </c>
      <c r="C40" s="44" t="str">
        <f t="shared" si="0"/>
        <v>mercredi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43643</v>
      </c>
      <c r="C41" s="44" t="str">
        <f t="shared" si="0"/>
        <v>jeudi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43644</v>
      </c>
      <c r="C42" s="44" t="str">
        <f t="shared" si="0"/>
        <v>vendredi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43645</v>
      </c>
      <c r="C43" s="44" t="str">
        <f t="shared" si="0"/>
        <v>samedi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43646</v>
      </c>
      <c r="C44" s="44" t="str">
        <f t="shared" si="0"/>
        <v>dimanche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/>
      <c r="C45" s="44"/>
      <c r="D45" s="100"/>
      <c r="E45" s="110"/>
      <c r="F45" s="111"/>
      <c r="G45" s="112"/>
      <c r="H45" s="51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3" priority="1" operator="equal">
      <formula>"dimanche"</formula>
    </cfRule>
    <cfRule type="cellIs" dxfId="12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31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DATE(C5,7,1)</f>
        <v>43647</v>
      </c>
      <c r="C15" s="42" t="str">
        <f xml:space="preserve"> CHOOSE(WEEKDAY(B15,2),"lundi","mardi","mercredi","jeudi","vendredi","samedi","dimanche")</f>
        <v>lundi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43648</v>
      </c>
      <c r="C16" s="44" t="str">
        <f t="shared" ref="C16:C45" si="0" xml:space="preserve"> CHOOSE(WEEKDAY(B16,2),"lundi","mardi","mercredi","jeudi","vendredi","samedi","dimanche")</f>
        <v>mardi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43649</v>
      </c>
      <c r="C17" s="44" t="str">
        <f t="shared" si="0"/>
        <v>mercredi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43650</v>
      </c>
      <c r="C18" s="44" t="str">
        <f t="shared" si="0"/>
        <v>jeudi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43651</v>
      </c>
      <c r="C19" s="44" t="str">
        <f t="shared" si="0"/>
        <v>vendredi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43652</v>
      </c>
      <c r="C20" s="44" t="str">
        <f t="shared" si="0"/>
        <v>samedi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43653</v>
      </c>
      <c r="C21" s="44" t="str">
        <f t="shared" si="0"/>
        <v>dimanche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43654</v>
      </c>
      <c r="C22" s="44" t="str">
        <f t="shared" si="0"/>
        <v>lundi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43655</v>
      </c>
      <c r="C23" s="44" t="str">
        <f t="shared" si="0"/>
        <v>mardi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43656</v>
      </c>
      <c r="C24" s="44" t="str">
        <f t="shared" si="0"/>
        <v>mercredi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43657</v>
      </c>
      <c r="C25" s="44" t="str">
        <f t="shared" si="0"/>
        <v>jeudi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43658</v>
      </c>
      <c r="C26" s="44" t="str">
        <f t="shared" si="0"/>
        <v>vendredi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43659</v>
      </c>
      <c r="C27" s="44" t="str">
        <f t="shared" si="0"/>
        <v>samedi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43660</v>
      </c>
      <c r="C28" s="44" t="str">
        <f t="shared" si="0"/>
        <v>dimanche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43661</v>
      </c>
      <c r="C29" s="44" t="str">
        <f t="shared" si="0"/>
        <v>lundi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43662</v>
      </c>
      <c r="C30" s="44" t="str">
        <f t="shared" si="0"/>
        <v>mardi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43663</v>
      </c>
      <c r="C31" s="44" t="str">
        <f t="shared" si="0"/>
        <v>mercredi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43664</v>
      </c>
      <c r="C32" s="44" t="str">
        <f t="shared" si="0"/>
        <v>jeudi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43665</v>
      </c>
      <c r="C33" s="44" t="str">
        <f t="shared" si="0"/>
        <v>vendredi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43666</v>
      </c>
      <c r="C34" s="44" t="str">
        <f t="shared" si="0"/>
        <v>samedi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43667</v>
      </c>
      <c r="C35" s="44" t="str">
        <f t="shared" si="0"/>
        <v>dimanche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43668</v>
      </c>
      <c r="C36" s="44" t="str">
        <f t="shared" si="0"/>
        <v>lundi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43669</v>
      </c>
      <c r="C37" s="44" t="str">
        <f t="shared" si="0"/>
        <v>mardi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43670</v>
      </c>
      <c r="C38" s="44" t="str">
        <f t="shared" si="0"/>
        <v>mercredi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43671</v>
      </c>
      <c r="C39" s="44" t="str">
        <f t="shared" si="0"/>
        <v>jeudi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43672</v>
      </c>
      <c r="C40" s="44" t="str">
        <f t="shared" si="0"/>
        <v>vendredi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43673</v>
      </c>
      <c r="C41" s="44" t="str">
        <f t="shared" si="0"/>
        <v>samedi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43674</v>
      </c>
      <c r="C42" s="44" t="str">
        <f t="shared" si="0"/>
        <v>dimanche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43675</v>
      </c>
      <c r="C43" s="44" t="str">
        <f t="shared" si="0"/>
        <v>lundi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43676</v>
      </c>
      <c r="C44" s="44" t="str">
        <f t="shared" si="0"/>
        <v>mardi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43677</v>
      </c>
      <c r="C45" s="44" t="str">
        <f t="shared" si="0"/>
        <v>mercredi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11" priority="1" operator="equal">
      <formula>"dimanche"</formula>
    </cfRule>
    <cfRule type="cellIs" dxfId="10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110" zoomScaleNormal="110" zoomScaleSheetLayoutView="75" workbookViewId="0">
      <selection activeCell="C7" sqref="C7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7" t="s">
        <v>14</v>
      </c>
    </row>
    <row r="2" spans="2:14" ht="13.5" customHeight="1" thickBot="1" x14ac:dyDescent="0.25"/>
    <row r="3" spans="2:14" ht="27" customHeight="1" thickBot="1" x14ac:dyDescent="0.25">
      <c r="B3" s="91" t="s">
        <v>12</v>
      </c>
      <c r="C3" s="92"/>
      <c r="D3" s="92"/>
      <c r="E3" s="92"/>
      <c r="F3" s="92"/>
      <c r="G3" s="92"/>
      <c r="H3" s="93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8" t="s">
        <v>0</v>
      </c>
      <c r="C5" s="29">
        <f>IF(ISBLANK(Paramètres!B13),"",Paramètres!B13)</f>
        <v>2019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30"/>
      <c r="C6" s="31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8" t="s">
        <v>1</v>
      </c>
      <c r="C7" s="32" t="s">
        <v>32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8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1"/>
      <c r="J9" s="8"/>
      <c r="K9" s="8"/>
      <c r="L9" s="8"/>
      <c r="M9" s="8"/>
      <c r="N9" s="10"/>
    </row>
    <row r="10" spans="2:14" ht="18" customHeight="1" x14ac:dyDescent="0.2">
      <c r="B10" s="18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2"/>
      <c r="J10" s="8"/>
      <c r="K10" s="8"/>
      <c r="L10" s="8"/>
      <c r="M10" s="8"/>
      <c r="N10" s="10"/>
    </row>
    <row r="11" spans="2:14" ht="18" customHeight="1" x14ac:dyDescent="0.2">
      <c r="B11" s="18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2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94" t="s">
        <v>2</v>
      </c>
      <c r="C13" s="95"/>
      <c r="D13" s="19" t="s">
        <v>59</v>
      </c>
      <c r="E13" s="102" t="str">
        <f>"Nombre heures "&amp;Paramètres!B19</f>
        <v>Nombre heures Projet Développement solution paiement</v>
      </c>
      <c r="F13" s="103" t="str">
        <f>"Nombre heures "&amp;Paramètres!B20</f>
        <v>Nombre heures Projet Plateforme maintenance réseau</v>
      </c>
      <c r="G13" s="20" t="str">
        <f>"Nombre heures "&amp;Paramètres!B21</f>
        <v>Nombre heures Projet Crypto</v>
      </c>
      <c r="H13" s="23" t="s">
        <v>25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1">
        <f>DATE(C5,8,1)</f>
        <v>43678</v>
      </c>
      <c r="C15" s="42" t="str">
        <f xml:space="preserve"> CHOOSE(WEEKDAY(B15,2),"lundi","mardi","mercredi","jeudi","vendredi","samedi","dimanche")</f>
        <v>jeudi</v>
      </c>
      <c r="D15" s="98"/>
      <c r="E15" s="104"/>
      <c r="F15" s="105"/>
      <c r="G15" s="106"/>
      <c r="H15" s="48"/>
      <c r="J15" s="36">
        <f>F15</f>
        <v>0</v>
      </c>
      <c r="K15" s="37">
        <f>E15</f>
        <v>0</v>
      </c>
      <c r="L15" s="14"/>
      <c r="M15" s="14"/>
    </row>
    <row r="16" spans="2:14" x14ac:dyDescent="0.2">
      <c r="B16" s="43">
        <f>B15+1</f>
        <v>43679</v>
      </c>
      <c r="C16" s="44" t="str">
        <f t="shared" ref="C16:C45" si="0" xml:space="preserve"> CHOOSE(WEEKDAY(B16,2),"lundi","mardi","mercredi","jeudi","vendredi","samedi","dimanche")</f>
        <v>vendredi</v>
      </c>
      <c r="D16" s="99"/>
      <c r="E16" s="107"/>
      <c r="F16" s="108"/>
      <c r="G16" s="109"/>
      <c r="H16" s="49"/>
      <c r="J16" s="36">
        <f t="shared" ref="J16:J45" si="1">F16</f>
        <v>0</v>
      </c>
      <c r="K16" s="37">
        <f t="shared" ref="K16:K45" si="2">E16</f>
        <v>0</v>
      </c>
      <c r="L16" s="14"/>
      <c r="M16" s="14"/>
    </row>
    <row r="17" spans="2:13" x14ac:dyDescent="0.2">
      <c r="B17" s="43">
        <f t="shared" ref="B17:B45" si="3">B16+1</f>
        <v>43680</v>
      </c>
      <c r="C17" s="44" t="str">
        <f t="shared" si="0"/>
        <v>samedi</v>
      </c>
      <c r="D17" s="99"/>
      <c r="E17" s="107"/>
      <c r="F17" s="108"/>
      <c r="G17" s="109"/>
      <c r="H17" s="50"/>
      <c r="J17" s="36">
        <f t="shared" si="1"/>
        <v>0</v>
      </c>
      <c r="K17" s="37">
        <f t="shared" si="2"/>
        <v>0</v>
      </c>
      <c r="L17" s="14"/>
      <c r="M17" s="14"/>
    </row>
    <row r="18" spans="2:13" x14ac:dyDescent="0.2">
      <c r="B18" s="43">
        <f t="shared" si="3"/>
        <v>43681</v>
      </c>
      <c r="C18" s="44" t="str">
        <f t="shared" si="0"/>
        <v>dimanche</v>
      </c>
      <c r="D18" s="99"/>
      <c r="E18" s="107"/>
      <c r="F18" s="108"/>
      <c r="G18" s="109"/>
      <c r="H18" s="50"/>
      <c r="J18" s="36">
        <f t="shared" si="1"/>
        <v>0</v>
      </c>
      <c r="K18" s="37">
        <f t="shared" si="2"/>
        <v>0</v>
      </c>
      <c r="L18" s="14"/>
      <c r="M18" s="14"/>
    </row>
    <row r="19" spans="2:13" x14ac:dyDescent="0.2">
      <c r="B19" s="43">
        <f t="shared" si="3"/>
        <v>43682</v>
      </c>
      <c r="C19" s="44" t="str">
        <f t="shared" si="0"/>
        <v>lundi</v>
      </c>
      <c r="D19" s="99"/>
      <c r="E19" s="107"/>
      <c r="F19" s="108"/>
      <c r="G19" s="109"/>
      <c r="H19" s="50"/>
      <c r="J19" s="36">
        <f t="shared" si="1"/>
        <v>0</v>
      </c>
      <c r="K19" s="37">
        <f t="shared" si="2"/>
        <v>0</v>
      </c>
      <c r="L19" s="14"/>
      <c r="M19" s="14"/>
    </row>
    <row r="20" spans="2:13" x14ac:dyDescent="0.2">
      <c r="B20" s="43">
        <f t="shared" si="3"/>
        <v>43683</v>
      </c>
      <c r="C20" s="44" t="str">
        <f t="shared" si="0"/>
        <v>mardi</v>
      </c>
      <c r="D20" s="99"/>
      <c r="E20" s="107"/>
      <c r="F20" s="108"/>
      <c r="G20" s="109"/>
      <c r="H20" s="50"/>
      <c r="J20" s="36">
        <f t="shared" si="1"/>
        <v>0</v>
      </c>
      <c r="K20" s="37">
        <f t="shared" si="2"/>
        <v>0</v>
      </c>
      <c r="L20" s="14"/>
      <c r="M20" s="14"/>
    </row>
    <row r="21" spans="2:13" x14ac:dyDescent="0.2">
      <c r="B21" s="43">
        <f t="shared" si="3"/>
        <v>43684</v>
      </c>
      <c r="C21" s="44" t="str">
        <f t="shared" si="0"/>
        <v>mercredi</v>
      </c>
      <c r="D21" s="99"/>
      <c r="E21" s="107"/>
      <c r="F21" s="108"/>
      <c r="G21" s="109"/>
      <c r="H21" s="50"/>
      <c r="J21" s="36">
        <f t="shared" si="1"/>
        <v>0</v>
      </c>
      <c r="K21" s="37">
        <f t="shared" si="2"/>
        <v>0</v>
      </c>
      <c r="L21" s="14"/>
      <c r="M21" s="14"/>
    </row>
    <row r="22" spans="2:13" x14ac:dyDescent="0.2">
      <c r="B22" s="43">
        <f t="shared" si="3"/>
        <v>43685</v>
      </c>
      <c r="C22" s="44" t="str">
        <f t="shared" si="0"/>
        <v>jeudi</v>
      </c>
      <c r="D22" s="99"/>
      <c r="E22" s="107"/>
      <c r="F22" s="108"/>
      <c r="G22" s="109"/>
      <c r="H22" s="50"/>
      <c r="J22" s="36">
        <f t="shared" si="1"/>
        <v>0</v>
      </c>
      <c r="K22" s="37">
        <f t="shared" si="2"/>
        <v>0</v>
      </c>
      <c r="L22" s="14"/>
      <c r="M22" s="14"/>
    </row>
    <row r="23" spans="2:13" x14ac:dyDescent="0.2">
      <c r="B23" s="43">
        <f t="shared" si="3"/>
        <v>43686</v>
      </c>
      <c r="C23" s="44" t="str">
        <f t="shared" si="0"/>
        <v>vendredi</v>
      </c>
      <c r="D23" s="99"/>
      <c r="E23" s="107"/>
      <c r="F23" s="108"/>
      <c r="G23" s="109"/>
      <c r="H23" s="50"/>
      <c r="J23" s="36">
        <f t="shared" si="1"/>
        <v>0</v>
      </c>
      <c r="K23" s="37">
        <f t="shared" si="2"/>
        <v>0</v>
      </c>
      <c r="L23" s="14"/>
      <c r="M23" s="14"/>
    </row>
    <row r="24" spans="2:13" x14ac:dyDescent="0.2">
      <c r="B24" s="43">
        <f t="shared" si="3"/>
        <v>43687</v>
      </c>
      <c r="C24" s="44" t="str">
        <f t="shared" si="0"/>
        <v>samedi</v>
      </c>
      <c r="D24" s="99"/>
      <c r="E24" s="107"/>
      <c r="F24" s="108"/>
      <c r="G24" s="109"/>
      <c r="H24" s="50"/>
      <c r="J24" s="36">
        <f t="shared" si="1"/>
        <v>0</v>
      </c>
      <c r="K24" s="37">
        <f t="shared" si="2"/>
        <v>0</v>
      </c>
      <c r="L24" s="12"/>
      <c r="M24" s="12"/>
    </row>
    <row r="25" spans="2:13" x14ac:dyDescent="0.2">
      <c r="B25" s="43">
        <f t="shared" si="3"/>
        <v>43688</v>
      </c>
      <c r="C25" s="44" t="str">
        <f t="shared" si="0"/>
        <v>dimanche</v>
      </c>
      <c r="D25" s="99"/>
      <c r="E25" s="107"/>
      <c r="F25" s="108"/>
      <c r="G25" s="109"/>
      <c r="H25" s="50"/>
      <c r="J25" s="36">
        <f t="shared" si="1"/>
        <v>0</v>
      </c>
      <c r="K25" s="37">
        <f t="shared" si="2"/>
        <v>0</v>
      </c>
    </row>
    <row r="26" spans="2:13" x14ac:dyDescent="0.2">
      <c r="B26" s="43">
        <f t="shared" si="3"/>
        <v>43689</v>
      </c>
      <c r="C26" s="44" t="str">
        <f t="shared" si="0"/>
        <v>lundi</v>
      </c>
      <c r="D26" s="99"/>
      <c r="E26" s="107"/>
      <c r="F26" s="108"/>
      <c r="G26" s="109"/>
      <c r="H26" s="50"/>
      <c r="J26" s="36">
        <f t="shared" si="1"/>
        <v>0</v>
      </c>
      <c r="K26" s="37">
        <f t="shared" si="2"/>
        <v>0</v>
      </c>
    </row>
    <row r="27" spans="2:13" x14ac:dyDescent="0.2">
      <c r="B27" s="43">
        <f t="shared" si="3"/>
        <v>43690</v>
      </c>
      <c r="C27" s="44" t="str">
        <f t="shared" si="0"/>
        <v>mardi</v>
      </c>
      <c r="D27" s="99"/>
      <c r="E27" s="107"/>
      <c r="F27" s="108"/>
      <c r="G27" s="109"/>
      <c r="H27" s="50"/>
      <c r="J27" s="36">
        <f t="shared" si="1"/>
        <v>0</v>
      </c>
      <c r="K27" s="37">
        <f t="shared" si="2"/>
        <v>0</v>
      </c>
    </row>
    <row r="28" spans="2:13" x14ac:dyDescent="0.2">
      <c r="B28" s="43">
        <f t="shared" si="3"/>
        <v>43691</v>
      </c>
      <c r="C28" s="44" t="str">
        <f t="shared" si="0"/>
        <v>mercredi</v>
      </c>
      <c r="D28" s="99"/>
      <c r="E28" s="107"/>
      <c r="F28" s="108"/>
      <c r="G28" s="109"/>
      <c r="H28" s="50"/>
      <c r="J28" s="36">
        <f t="shared" si="1"/>
        <v>0</v>
      </c>
      <c r="K28" s="37">
        <f t="shared" si="2"/>
        <v>0</v>
      </c>
    </row>
    <row r="29" spans="2:13" x14ac:dyDescent="0.2">
      <c r="B29" s="43">
        <f t="shared" si="3"/>
        <v>43692</v>
      </c>
      <c r="C29" s="44" t="str">
        <f t="shared" si="0"/>
        <v>jeudi</v>
      </c>
      <c r="D29" s="99"/>
      <c r="E29" s="107"/>
      <c r="F29" s="108"/>
      <c r="G29" s="109"/>
      <c r="H29" s="50"/>
      <c r="J29" s="36">
        <f t="shared" si="1"/>
        <v>0</v>
      </c>
      <c r="K29" s="37">
        <f t="shared" si="2"/>
        <v>0</v>
      </c>
    </row>
    <row r="30" spans="2:13" x14ac:dyDescent="0.2">
      <c r="B30" s="43">
        <f t="shared" si="3"/>
        <v>43693</v>
      </c>
      <c r="C30" s="44" t="str">
        <f t="shared" si="0"/>
        <v>vendredi</v>
      </c>
      <c r="D30" s="99"/>
      <c r="E30" s="107"/>
      <c r="F30" s="108"/>
      <c r="G30" s="109"/>
      <c r="H30" s="50"/>
      <c r="J30" s="36">
        <f t="shared" si="1"/>
        <v>0</v>
      </c>
      <c r="K30" s="37">
        <f t="shared" si="2"/>
        <v>0</v>
      </c>
    </row>
    <row r="31" spans="2:13" x14ac:dyDescent="0.2">
      <c r="B31" s="43">
        <f t="shared" si="3"/>
        <v>43694</v>
      </c>
      <c r="C31" s="44" t="str">
        <f t="shared" si="0"/>
        <v>samedi</v>
      </c>
      <c r="D31" s="99"/>
      <c r="E31" s="107"/>
      <c r="F31" s="108"/>
      <c r="G31" s="109"/>
      <c r="H31" s="50"/>
      <c r="J31" s="36">
        <f t="shared" si="1"/>
        <v>0</v>
      </c>
      <c r="K31" s="37">
        <f t="shared" si="2"/>
        <v>0</v>
      </c>
    </row>
    <row r="32" spans="2:13" x14ac:dyDescent="0.2">
      <c r="B32" s="43">
        <f t="shared" si="3"/>
        <v>43695</v>
      </c>
      <c r="C32" s="44" t="str">
        <f t="shared" si="0"/>
        <v>dimanche</v>
      </c>
      <c r="D32" s="99"/>
      <c r="E32" s="107"/>
      <c r="F32" s="108"/>
      <c r="G32" s="109"/>
      <c r="H32" s="50"/>
      <c r="J32" s="36">
        <f t="shared" si="1"/>
        <v>0</v>
      </c>
      <c r="K32" s="37">
        <f t="shared" si="2"/>
        <v>0</v>
      </c>
    </row>
    <row r="33" spans="2:11" x14ac:dyDescent="0.2">
      <c r="B33" s="43">
        <f t="shared" si="3"/>
        <v>43696</v>
      </c>
      <c r="C33" s="44" t="str">
        <f t="shared" si="0"/>
        <v>lundi</v>
      </c>
      <c r="D33" s="99"/>
      <c r="E33" s="107"/>
      <c r="F33" s="108"/>
      <c r="G33" s="109"/>
      <c r="H33" s="50"/>
      <c r="J33" s="36">
        <f t="shared" si="1"/>
        <v>0</v>
      </c>
      <c r="K33" s="37">
        <f t="shared" si="2"/>
        <v>0</v>
      </c>
    </row>
    <row r="34" spans="2:11" x14ac:dyDescent="0.2">
      <c r="B34" s="43">
        <f t="shared" si="3"/>
        <v>43697</v>
      </c>
      <c r="C34" s="44" t="str">
        <f t="shared" si="0"/>
        <v>mardi</v>
      </c>
      <c r="D34" s="99"/>
      <c r="E34" s="107"/>
      <c r="F34" s="108"/>
      <c r="G34" s="109"/>
      <c r="H34" s="50"/>
      <c r="J34" s="36">
        <f t="shared" si="1"/>
        <v>0</v>
      </c>
      <c r="K34" s="37">
        <f t="shared" si="2"/>
        <v>0</v>
      </c>
    </row>
    <row r="35" spans="2:11" x14ac:dyDescent="0.2">
      <c r="B35" s="43">
        <f t="shared" si="3"/>
        <v>43698</v>
      </c>
      <c r="C35" s="44" t="str">
        <f t="shared" si="0"/>
        <v>mercredi</v>
      </c>
      <c r="D35" s="99"/>
      <c r="E35" s="107"/>
      <c r="F35" s="108"/>
      <c r="G35" s="109"/>
      <c r="H35" s="50"/>
      <c r="J35" s="36">
        <f t="shared" si="1"/>
        <v>0</v>
      </c>
      <c r="K35" s="37">
        <f t="shared" si="2"/>
        <v>0</v>
      </c>
    </row>
    <row r="36" spans="2:11" x14ac:dyDescent="0.2">
      <c r="B36" s="43">
        <f t="shared" si="3"/>
        <v>43699</v>
      </c>
      <c r="C36" s="44" t="str">
        <f t="shared" si="0"/>
        <v>jeudi</v>
      </c>
      <c r="D36" s="99"/>
      <c r="E36" s="107"/>
      <c r="F36" s="108"/>
      <c r="G36" s="109"/>
      <c r="H36" s="50"/>
      <c r="J36" s="36">
        <f t="shared" si="1"/>
        <v>0</v>
      </c>
      <c r="K36" s="37">
        <f t="shared" si="2"/>
        <v>0</v>
      </c>
    </row>
    <row r="37" spans="2:11" x14ac:dyDescent="0.2">
      <c r="B37" s="43">
        <f t="shared" si="3"/>
        <v>43700</v>
      </c>
      <c r="C37" s="44" t="str">
        <f t="shared" si="0"/>
        <v>vendredi</v>
      </c>
      <c r="D37" s="99"/>
      <c r="E37" s="107"/>
      <c r="F37" s="108"/>
      <c r="G37" s="109"/>
      <c r="H37" s="50"/>
      <c r="J37" s="36">
        <f t="shared" si="1"/>
        <v>0</v>
      </c>
      <c r="K37" s="37">
        <f t="shared" si="2"/>
        <v>0</v>
      </c>
    </row>
    <row r="38" spans="2:11" x14ac:dyDescent="0.2">
      <c r="B38" s="43">
        <f t="shared" si="3"/>
        <v>43701</v>
      </c>
      <c r="C38" s="44" t="str">
        <f t="shared" si="0"/>
        <v>samedi</v>
      </c>
      <c r="D38" s="99"/>
      <c r="E38" s="107"/>
      <c r="F38" s="108"/>
      <c r="G38" s="109"/>
      <c r="H38" s="50"/>
      <c r="J38" s="36">
        <f t="shared" si="1"/>
        <v>0</v>
      </c>
      <c r="K38" s="37">
        <f t="shared" si="2"/>
        <v>0</v>
      </c>
    </row>
    <row r="39" spans="2:11" x14ac:dyDescent="0.2">
      <c r="B39" s="43">
        <f t="shared" si="3"/>
        <v>43702</v>
      </c>
      <c r="C39" s="44" t="str">
        <f t="shared" si="0"/>
        <v>dimanche</v>
      </c>
      <c r="D39" s="99"/>
      <c r="E39" s="107"/>
      <c r="F39" s="108"/>
      <c r="G39" s="109"/>
      <c r="H39" s="50"/>
      <c r="J39" s="36">
        <f t="shared" si="1"/>
        <v>0</v>
      </c>
      <c r="K39" s="37">
        <f t="shared" si="2"/>
        <v>0</v>
      </c>
    </row>
    <row r="40" spans="2:11" x14ac:dyDescent="0.2">
      <c r="B40" s="43">
        <f t="shared" si="3"/>
        <v>43703</v>
      </c>
      <c r="C40" s="44" t="str">
        <f t="shared" si="0"/>
        <v>lundi</v>
      </c>
      <c r="D40" s="99"/>
      <c r="E40" s="107"/>
      <c r="F40" s="108"/>
      <c r="G40" s="109"/>
      <c r="H40" s="50"/>
      <c r="J40" s="36">
        <f t="shared" si="1"/>
        <v>0</v>
      </c>
      <c r="K40" s="37">
        <f t="shared" si="2"/>
        <v>0</v>
      </c>
    </row>
    <row r="41" spans="2:11" x14ac:dyDescent="0.2">
      <c r="B41" s="43">
        <f t="shared" si="3"/>
        <v>43704</v>
      </c>
      <c r="C41" s="44" t="str">
        <f t="shared" si="0"/>
        <v>mardi</v>
      </c>
      <c r="D41" s="99"/>
      <c r="E41" s="107"/>
      <c r="F41" s="108"/>
      <c r="G41" s="109"/>
      <c r="H41" s="50"/>
      <c r="J41" s="36">
        <f t="shared" si="1"/>
        <v>0</v>
      </c>
      <c r="K41" s="37">
        <f t="shared" si="2"/>
        <v>0</v>
      </c>
    </row>
    <row r="42" spans="2:11" x14ac:dyDescent="0.2">
      <c r="B42" s="43">
        <f t="shared" si="3"/>
        <v>43705</v>
      </c>
      <c r="C42" s="44" t="str">
        <f t="shared" si="0"/>
        <v>mercredi</v>
      </c>
      <c r="D42" s="99"/>
      <c r="E42" s="107"/>
      <c r="F42" s="108"/>
      <c r="G42" s="109"/>
      <c r="H42" s="50"/>
      <c r="J42" s="36">
        <f t="shared" si="1"/>
        <v>0</v>
      </c>
      <c r="K42" s="37">
        <f t="shared" si="2"/>
        <v>0</v>
      </c>
    </row>
    <row r="43" spans="2:11" x14ac:dyDescent="0.2">
      <c r="B43" s="43">
        <f t="shared" si="3"/>
        <v>43706</v>
      </c>
      <c r="C43" s="44" t="str">
        <f t="shared" si="0"/>
        <v>jeudi</v>
      </c>
      <c r="D43" s="99"/>
      <c r="E43" s="107"/>
      <c r="F43" s="108"/>
      <c r="G43" s="109"/>
      <c r="H43" s="50"/>
      <c r="J43" s="36">
        <f t="shared" si="1"/>
        <v>0</v>
      </c>
      <c r="K43" s="37">
        <f t="shared" si="2"/>
        <v>0</v>
      </c>
    </row>
    <row r="44" spans="2:11" x14ac:dyDescent="0.2">
      <c r="B44" s="43">
        <f t="shared" si="3"/>
        <v>43707</v>
      </c>
      <c r="C44" s="44" t="str">
        <f t="shared" si="0"/>
        <v>vendredi</v>
      </c>
      <c r="D44" s="99"/>
      <c r="E44" s="107"/>
      <c r="F44" s="108"/>
      <c r="G44" s="109"/>
      <c r="H44" s="50"/>
      <c r="J44" s="36">
        <f t="shared" si="1"/>
        <v>0</v>
      </c>
      <c r="K44" s="37">
        <f t="shared" si="2"/>
        <v>0</v>
      </c>
    </row>
    <row r="45" spans="2:11" x14ac:dyDescent="0.2">
      <c r="B45" s="43">
        <f t="shared" si="3"/>
        <v>43708</v>
      </c>
      <c r="C45" s="44" t="str">
        <f t="shared" si="0"/>
        <v>samedi</v>
      </c>
      <c r="D45" s="99"/>
      <c r="E45" s="107"/>
      <c r="F45" s="108"/>
      <c r="G45" s="109"/>
      <c r="H45" s="50"/>
      <c r="J45" s="36">
        <f t="shared" si="1"/>
        <v>0</v>
      </c>
      <c r="K45" s="37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96" t="s">
        <v>19</v>
      </c>
      <c r="C47" s="97"/>
      <c r="D47" s="25">
        <f>SUM(D15:D45)</f>
        <v>0</v>
      </c>
      <c r="E47" s="25">
        <f>SUM(E15:E45)</f>
        <v>0</v>
      </c>
      <c r="F47" s="25">
        <f>SUM(F15:F45)</f>
        <v>0</v>
      </c>
      <c r="G47" s="25">
        <f>SUM(G15:G45)</f>
        <v>0</v>
      </c>
      <c r="H47" s="4"/>
    </row>
    <row r="48" spans="2:11" ht="18" customHeight="1" x14ac:dyDescent="0.2">
      <c r="B48" s="38"/>
      <c r="C48" s="39"/>
      <c r="D48" s="33"/>
      <c r="E48" s="101" t="str">
        <f>IF(ISERROR(+E47/$D$47),"",(+E47/$D$47))</f>
        <v/>
      </c>
      <c r="F48" s="101" t="str">
        <f>IF(ISERROR(+F47/$D$47),"",+F47/$D$47)</f>
        <v/>
      </c>
      <c r="G48" s="101" t="str">
        <f>IF(ISERROR(+G47/$D$47),"",+G47/$D$47)</f>
        <v/>
      </c>
      <c r="H48" s="4"/>
    </row>
    <row r="49" spans="2:8" ht="18" customHeight="1" x14ac:dyDescent="0.2">
      <c r="B49" s="38"/>
      <c r="C49" s="39"/>
      <c r="D49" s="33"/>
      <c r="E49" s="113" t="s">
        <v>61</v>
      </c>
      <c r="F49" s="113" t="s">
        <v>61</v>
      </c>
      <c r="G49" s="113" t="s">
        <v>61</v>
      </c>
      <c r="H49" s="4"/>
    </row>
    <row r="50" spans="2:8" ht="18" customHeight="1" x14ac:dyDescent="0.2">
      <c r="B50" s="40"/>
      <c r="C50" s="45"/>
      <c r="D50" s="46" t="s">
        <v>24</v>
      </c>
      <c r="E50" s="47" t="str">
        <f>IF(ISERROR((E47+F47+G47)/D47),"",(E47+F47+G47)/D47)</f>
        <v/>
      </c>
      <c r="F50" s="34"/>
      <c r="G50" s="34"/>
      <c r="H50" s="4"/>
    </row>
    <row r="51" spans="2:8" ht="19.5" customHeight="1" x14ac:dyDescent="0.2">
      <c r="B51" s="26"/>
      <c r="C51" s="7"/>
      <c r="D51" s="7"/>
      <c r="E51" s="7"/>
      <c r="F51" s="35"/>
      <c r="G51" s="35"/>
      <c r="H51" s="4"/>
    </row>
    <row r="52" spans="2:8" x14ac:dyDescent="0.2">
      <c r="B52" s="26"/>
      <c r="C52" s="7"/>
      <c r="D52" s="7"/>
      <c r="E52" s="7"/>
      <c r="F52" s="7"/>
      <c r="G52" s="7"/>
      <c r="H52" s="4"/>
    </row>
    <row r="53" spans="2:8" ht="57" customHeight="1" x14ac:dyDescent="0.2">
      <c r="B53" s="88" t="s">
        <v>23</v>
      </c>
      <c r="C53" s="89"/>
      <c r="D53" s="89"/>
      <c r="E53" s="89"/>
      <c r="F53" s="89"/>
      <c r="G53" s="89"/>
      <c r="H53" s="90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79" t="s">
        <v>3</v>
      </c>
      <c r="C55" s="80"/>
      <c r="D55" s="80"/>
      <c r="E55" s="81"/>
      <c r="F55" s="85"/>
      <c r="G55" s="86"/>
      <c r="H55" s="87"/>
    </row>
    <row r="56" spans="2:8" ht="28.5" customHeight="1" x14ac:dyDescent="0.2">
      <c r="B56" s="82" t="s">
        <v>4</v>
      </c>
      <c r="C56" s="83"/>
      <c r="D56" s="83"/>
      <c r="E56" s="84"/>
      <c r="F56" s="70"/>
      <c r="G56" s="71"/>
      <c r="H56" s="72"/>
    </row>
    <row r="57" spans="2:8" ht="100.5" customHeight="1" thickBot="1" x14ac:dyDescent="0.25">
      <c r="B57" s="73" t="s">
        <v>5</v>
      </c>
      <c r="C57" s="74"/>
      <c r="D57" s="74"/>
      <c r="E57" s="75"/>
      <c r="F57" s="76"/>
      <c r="G57" s="77"/>
      <c r="H57" s="78"/>
    </row>
  </sheetData>
  <mergeCells count="10">
    <mergeCell ref="B3:H3"/>
    <mergeCell ref="B13:C13"/>
    <mergeCell ref="B47:C47"/>
    <mergeCell ref="B56:E56"/>
    <mergeCell ref="F56:H56"/>
    <mergeCell ref="B57:E57"/>
    <mergeCell ref="F57:H57"/>
    <mergeCell ref="B53:H53"/>
    <mergeCell ref="B55:E55"/>
    <mergeCell ref="F55:H55"/>
  </mergeCells>
  <conditionalFormatting sqref="C15:C45">
    <cfRule type="cellIs" dxfId="9" priority="1" operator="equal">
      <formula>"dimanche"</formula>
    </cfRule>
    <cfRule type="cellIs" dxfId="8" priority="2" operator="equal">
      <formula>"samedi"</formula>
    </cfRule>
  </conditionalFormatting>
  <dataValidations count="1">
    <dataValidation allowBlank="1" showInputMessage="1" showErrorMessage="1" sqref="F15:G45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25</vt:i4>
      </vt:variant>
    </vt:vector>
  </HeadingPairs>
  <TitlesOfParts>
    <vt:vector size="39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Récapitulatif annuel</vt:lpstr>
      <vt:lpstr>Aout!Impression_des_titres</vt:lpstr>
      <vt:lpstr>Avril!Impression_des_titres</vt:lpstr>
      <vt:lpstr>Décembre!Impression_des_titres</vt:lpstr>
      <vt:lpstr>Février!Impression_des_titres</vt:lpstr>
      <vt:lpstr>Janvier!Impression_des_titres</vt:lpstr>
      <vt:lpstr>Juillet!Impression_des_titres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Septembre!Impression_des_titres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'Récapitulatif annuel'!Zone_d_impression</vt:lpstr>
      <vt:lpstr>Septembre!Zone_d_impression</vt:lpstr>
    </vt:vector>
  </TitlesOfParts>
  <Company>INTERREG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Jean-Marie Bugarel</cp:lastModifiedBy>
  <cp:lastPrinted>2019-03-14T12:57:04Z</cp:lastPrinted>
  <dcterms:created xsi:type="dcterms:W3CDTF">2009-07-07T10:17:59Z</dcterms:created>
  <dcterms:modified xsi:type="dcterms:W3CDTF">2019-03-14T13:01:07Z</dcterms:modified>
</cp:coreProperties>
</file>