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Password="B5A0" lockStructure="1"/>
  <bookViews>
    <workbookView xWindow="0" yWindow="0" windowWidth="24000" windowHeight="9735"/>
  </bookViews>
  <sheets>
    <sheet name="Page d'accueil" sheetId="1" r:id="rId1"/>
    <sheet name="Trésorerie prévisionnelle" sheetId="4" r:id="rId2"/>
    <sheet name="Visualisation graphique " sheetId="5" r:id="rId3"/>
    <sheet name="AIDE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F54" i="4" l="1"/>
  <c r="F47" i="4"/>
  <c r="E47" i="4"/>
  <c r="M39" i="4"/>
  <c r="M38" i="4"/>
  <c r="P38" i="4"/>
  <c r="I38" i="4"/>
  <c r="J38" i="4"/>
  <c r="K38" i="4"/>
  <c r="Q8" i="4"/>
  <c r="BA8" i="4"/>
  <c r="AI8" i="4" l="1"/>
  <c r="W38" i="4"/>
  <c r="W39" i="4"/>
  <c r="W47" i="4"/>
  <c r="W54" i="4"/>
  <c r="AO68" i="4"/>
  <c r="BA69" i="4" s="1"/>
  <c r="W68" i="4"/>
  <c r="AI69" i="4" s="1"/>
  <c r="E68" i="4"/>
  <c r="Q69" i="4" s="1"/>
  <c r="Q74" i="4" l="1"/>
  <c r="F18" i="4" l="1"/>
  <c r="G18" i="4"/>
  <c r="AI41" i="4"/>
  <c r="E58" i="4"/>
  <c r="E38" i="4"/>
  <c r="Q21" i="4"/>
  <c r="Q15" i="4"/>
  <c r="Q14" i="4"/>
  <c r="W77" i="4" l="1"/>
  <c r="X78" i="4" s="1"/>
  <c r="X76" i="4"/>
  <c r="E39" i="4"/>
  <c r="F38" i="4"/>
  <c r="G38" i="4"/>
  <c r="H38" i="4"/>
  <c r="L38" i="4"/>
  <c r="N38" i="4"/>
  <c r="O38" i="4"/>
  <c r="J39" i="4"/>
  <c r="P39" i="4"/>
  <c r="O39" i="4"/>
  <c r="G39" i="4"/>
  <c r="F39" i="4"/>
  <c r="H39" i="4"/>
  <c r="I39" i="4"/>
  <c r="K39" i="4"/>
  <c r="L39" i="4"/>
  <c r="N39" i="4"/>
  <c r="Q22" i="4"/>
  <c r="BA74" i="4" l="1"/>
  <c r="AI74" i="4"/>
  <c r="BA73" i="4"/>
  <c r="AI73" i="4"/>
  <c r="BA72" i="4"/>
  <c r="AI72" i="4"/>
  <c r="Q72" i="4"/>
  <c r="AI71" i="4"/>
  <c r="Q71" i="4"/>
  <c r="BA70" i="4"/>
  <c r="AI70" i="4"/>
  <c r="AI59" i="4"/>
  <c r="Q59" i="4"/>
  <c r="BA57" i="4"/>
  <c r="AI57" i="4"/>
  <c r="Q57" i="4"/>
  <c r="BA56" i="4"/>
  <c r="AI56" i="4"/>
  <c r="Q56" i="4"/>
  <c r="AO54" i="4"/>
  <c r="AI55" i="4"/>
  <c r="Q55" i="4"/>
  <c r="AZ54" i="4"/>
  <c r="AY54" i="4"/>
  <c r="AX54" i="4"/>
  <c r="AW54" i="4"/>
  <c r="AV54" i="4"/>
  <c r="AU54" i="4"/>
  <c r="AT54" i="4"/>
  <c r="AS54" i="4"/>
  <c r="AR54" i="4"/>
  <c r="AQ54" i="4"/>
  <c r="AP54" i="4"/>
  <c r="AH54" i="4"/>
  <c r="AG54" i="4"/>
  <c r="AF54" i="4"/>
  <c r="AE54" i="4"/>
  <c r="AD54" i="4"/>
  <c r="AC54" i="4"/>
  <c r="AB54" i="4"/>
  <c r="AA54" i="4"/>
  <c r="Z54" i="4"/>
  <c r="Y54" i="4"/>
  <c r="X54" i="4"/>
  <c r="P54" i="4"/>
  <c r="O54" i="4"/>
  <c r="N54" i="4"/>
  <c r="M54" i="4"/>
  <c r="L54" i="4"/>
  <c r="K54" i="4"/>
  <c r="J54" i="4"/>
  <c r="I54" i="4"/>
  <c r="H54" i="4"/>
  <c r="G54" i="4"/>
  <c r="BA49" i="4"/>
  <c r="AI49" i="4"/>
  <c r="Q49" i="4"/>
  <c r="AX47" i="4"/>
  <c r="AW47" i="4"/>
  <c r="AT47" i="4"/>
  <c r="AP47" i="4"/>
  <c r="BA48" i="4"/>
  <c r="AF47" i="4"/>
  <c r="AB47" i="4"/>
  <c r="X47" i="4"/>
  <c r="AI48" i="4"/>
  <c r="Q48" i="4"/>
  <c r="AZ47" i="4"/>
  <c r="AY47" i="4"/>
  <c r="AV47" i="4"/>
  <c r="AU47" i="4"/>
  <c r="AS47" i="4"/>
  <c r="AR47" i="4"/>
  <c r="AQ47" i="4"/>
  <c r="AO47" i="4"/>
  <c r="AH47" i="4"/>
  <c r="AG47" i="4"/>
  <c r="AE47" i="4"/>
  <c r="AD47" i="4"/>
  <c r="AC47" i="4"/>
  <c r="AA47" i="4"/>
  <c r="Z47" i="4"/>
  <c r="Y47" i="4"/>
  <c r="P47" i="4"/>
  <c r="O47" i="4"/>
  <c r="N47" i="4"/>
  <c r="M47" i="4"/>
  <c r="L47" i="4"/>
  <c r="K47" i="4"/>
  <c r="J47" i="4"/>
  <c r="I47" i="4"/>
  <c r="H47" i="4"/>
  <c r="G47" i="4"/>
  <c r="BA46" i="4"/>
  <c r="AI46" i="4"/>
  <c r="BA44" i="4"/>
  <c r="AI44" i="4"/>
  <c r="AQ39" i="4"/>
  <c r="Y39" i="4"/>
  <c r="BA40" i="4"/>
  <c r="AI40" i="4"/>
  <c r="Q40" i="4"/>
  <c r="AY39" i="4"/>
  <c r="AX39" i="4"/>
  <c r="AW39" i="4"/>
  <c r="AV39" i="4"/>
  <c r="AU39" i="4"/>
  <c r="AS39" i="4"/>
  <c r="AR39" i="4"/>
  <c r="AP39" i="4"/>
  <c r="AO39" i="4"/>
  <c r="AH39" i="4"/>
  <c r="AG39" i="4"/>
  <c r="AF39" i="4"/>
  <c r="AE39" i="4"/>
  <c r="AD39" i="4"/>
  <c r="AC39" i="4"/>
  <c r="AA39" i="4"/>
  <c r="Z39" i="4"/>
  <c r="X39" i="4"/>
  <c r="BA37" i="4"/>
  <c r="AI37" i="4"/>
  <c r="Q37" i="4"/>
  <c r="BA33" i="4"/>
  <c r="AI33" i="4"/>
  <c r="Q33" i="4"/>
  <c r="AZ38" i="4"/>
  <c r="AV38" i="4"/>
  <c r="AR38" i="4"/>
  <c r="AH38" i="4"/>
  <c r="AD38" i="4"/>
  <c r="Z38" i="4"/>
  <c r="BA20" i="4"/>
  <c r="AI20" i="4"/>
  <c r="Q20" i="4"/>
  <c r="BA17" i="4"/>
  <c r="AI17" i="4"/>
  <c r="Q17" i="4"/>
  <c r="BA16" i="4"/>
  <c r="AI16" i="4"/>
  <c r="Q16" i="4"/>
  <c r="BA14" i="4"/>
  <c r="AI14" i="4"/>
  <c r="BA13" i="4"/>
  <c r="AI13" i="4"/>
  <c r="Q13" i="4"/>
  <c r="O18" i="4"/>
  <c r="K18" i="4"/>
  <c r="Q11" i="4"/>
  <c r="BA10" i="4"/>
  <c r="AI10" i="4"/>
  <c r="Q10" i="4"/>
  <c r="AI54" i="4" l="1"/>
  <c r="BA47" i="4"/>
  <c r="BA54" i="4"/>
  <c r="AI47" i="4"/>
  <c r="AA38" i="4"/>
  <c r="AS38" i="4"/>
  <c r="X38" i="4"/>
  <c r="AB38" i="4"/>
  <c r="AF38" i="4"/>
  <c r="AP38" i="4"/>
  <c r="AT38" i="4"/>
  <c r="AX38" i="4"/>
  <c r="AC38" i="4"/>
  <c r="AG38" i="4"/>
  <c r="AU38" i="4"/>
  <c r="AY38" i="4"/>
  <c r="AB39" i="4"/>
  <c r="AI39" i="4" s="1"/>
  <c r="AT39" i="4"/>
  <c r="H18" i="4"/>
  <c r="L18" i="4"/>
  <c r="P18" i="4"/>
  <c r="Y38" i="4"/>
  <c r="AQ38" i="4"/>
  <c r="Q41" i="4"/>
  <c r="Q50" i="4"/>
  <c r="AI50" i="4"/>
  <c r="BA50" i="4"/>
  <c r="Q51" i="4"/>
  <c r="AI51" i="4"/>
  <c r="BA51" i="4"/>
  <c r="Q52" i="4"/>
  <c r="AI52" i="4"/>
  <c r="BA52" i="4"/>
  <c r="Q53" i="4"/>
  <c r="AI53" i="4"/>
  <c r="BA53" i="4"/>
  <c r="E54" i="4"/>
  <c r="AZ39" i="4"/>
  <c r="BA39" i="4" s="1"/>
  <c r="J18" i="4"/>
  <c r="N18" i="4"/>
  <c r="Q19" i="4"/>
  <c r="AI19" i="4"/>
  <c r="BA19" i="4"/>
  <c r="AE38" i="4"/>
  <c r="BA21" i="4"/>
  <c r="AW38" i="4"/>
  <c r="AI22" i="4"/>
  <c r="BA22" i="4"/>
  <c r="Q23" i="4"/>
  <c r="AI23" i="4"/>
  <c r="BA23" i="4"/>
  <c r="Q24" i="4"/>
  <c r="AI24" i="4"/>
  <c r="BA24" i="4"/>
  <c r="Q25" i="4"/>
  <c r="AI25" i="4"/>
  <c r="BA25" i="4"/>
  <c r="Q26" i="4"/>
  <c r="AI26" i="4"/>
  <c r="BA26" i="4"/>
  <c r="Q27" i="4"/>
  <c r="AI27" i="4"/>
  <c r="BA27" i="4"/>
  <c r="Q28" i="4"/>
  <c r="AI28" i="4"/>
  <c r="BA28" i="4"/>
  <c r="Q29" i="4"/>
  <c r="AI29" i="4"/>
  <c r="BA29" i="4"/>
  <c r="Q30" i="4"/>
  <c r="AI30" i="4"/>
  <c r="BA30" i="4"/>
  <c r="Q31" i="4"/>
  <c r="AI31" i="4"/>
  <c r="BA31" i="4"/>
  <c r="Q32" i="4"/>
  <c r="AI32" i="4"/>
  <c r="BA32" i="4"/>
  <c r="Q34" i="4"/>
  <c r="AI34" i="4"/>
  <c r="BA34" i="4"/>
  <c r="Q35" i="4"/>
  <c r="AI35" i="4"/>
  <c r="BA35" i="4"/>
  <c r="Q36" i="4"/>
  <c r="AI36" i="4"/>
  <c r="Q46" i="4"/>
  <c r="AI15" i="4"/>
  <c r="BA15" i="4"/>
  <c r="Q42" i="4"/>
  <c r="AI42" i="4"/>
  <c r="AI11" i="4"/>
  <c r="BA11" i="4"/>
  <c r="Q12" i="4"/>
  <c r="I18" i="4"/>
  <c r="M18" i="4"/>
  <c r="W18" i="4"/>
  <c r="AA18" i="4"/>
  <c r="AE18" i="4"/>
  <c r="BA12" i="4"/>
  <c r="AS18" i="4"/>
  <c r="AW18" i="4"/>
  <c r="BA42" i="4"/>
  <c r="Q43" i="4"/>
  <c r="AI43" i="4"/>
  <c r="BA43" i="4"/>
  <c r="Q44" i="4"/>
  <c r="X18" i="4"/>
  <c r="AB18" i="4"/>
  <c r="AF18" i="4"/>
  <c r="AP18" i="4"/>
  <c r="AT18" i="4"/>
  <c r="AX18" i="4"/>
  <c r="Q39" i="4"/>
  <c r="BA71" i="4"/>
  <c r="Y18" i="4"/>
  <c r="AC18" i="4"/>
  <c r="AG18" i="4"/>
  <c r="AQ18" i="4"/>
  <c r="AU18" i="4"/>
  <c r="AY18" i="4"/>
  <c r="BA36" i="4"/>
  <c r="Z18" i="4"/>
  <c r="AD18" i="4"/>
  <c r="AH18" i="4"/>
  <c r="AR18" i="4"/>
  <c r="AV18" i="4"/>
  <c r="AZ18" i="4"/>
  <c r="BA41" i="4"/>
  <c r="Q45" i="4"/>
  <c r="AI45" i="4"/>
  <c r="BA45" i="4"/>
  <c r="Q73" i="4"/>
  <c r="E77" i="4"/>
  <c r="AI12" i="4"/>
  <c r="AO18" i="4"/>
  <c r="AI21" i="4"/>
  <c r="AO38" i="4"/>
  <c r="AW59" i="4"/>
  <c r="AT59" i="4"/>
  <c r="AQ59" i="4"/>
  <c r="AZ59" i="4"/>
  <c r="Q47" i="4"/>
  <c r="BA55" i="4"/>
  <c r="E18" i="4"/>
  <c r="AO77" i="4"/>
  <c r="Q54" i="4" l="1"/>
  <c r="E60" i="4"/>
  <c r="E61" i="4" s="1"/>
  <c r="F78" i="4"/>
  <c r="F58" i="4" s="1"/>
  <c r="F76" i="4"/>
  <c r="AI38" i="4"/>
  <c r="AI18" i="4"/>
  <c r="BA59" i="4"/>
  <c r="AI75" i="4"/>
  <c r="Q70" i="4"/>
  <c r="Q18" i="4"/>
  <c r="BA75" i="4"/>
  <c r="BA38" i="4"/>
  <c r="AP76" i="4"/>
  <c r="AP78" i="4"/>
  <c r="AP58" i="4" s="1"/>
  <c r="AP60" i="4" s="1"/>
  <c r="AP61" i="4" s="1"/>
  <c r="X58" i="4"/>
  <c r="X60" i="4" s="1"/>
  <c r="X61" i="4" s="1"/>
  <c r="BA18" i="4"/>
  <c r="Q75" i="4"/>
  <c r="Q38" i="4"/>
  <c r="F77" i="4" l="1"/>
  <c r="F60" i="4"/>
  <c r="F61" i="4" s="1"/>
  <c r="AP77" i="4"/>
  <c r="X77" i="4"/>
  <c r="G78" i="4" l="1"/>
  <c r="G76" i="4"/>
  <c r="E62" i="4"/>
  <c r="F9" i="4" s="1"/>
  <c r="Y78" i="4"/>
  <c r="Y58" i="4" s="1"/>
  <c r="Y60" i="4" s="1"/>
  <c r="Y61" i="4" s="1"/>
  <c r="Y76" i="4"/>
  <c r="AQ78" i="4"/>
  <c r="AQ58" i="4" s="1"/>
  <c r="AQ60" i="4" s="1"/>
  <c r="AQ61" i="4" s="1"/>
  <c r="AQ76" i="4"/>
  <c r="AQ77" i="4" l="1"/>
  <c r="Y77" i="4"/>
  <c r="G77" i="4"/>
  <c r="G58" i="4"/>
  <c r="F62" i="4"/>
  <c r="AR78" i="4" l="1"/>
  <c r="AR58" i="4" s="1"/>
  <c r="AR60" i="4" s="1"/>
  <c r="AR61" i="4" s="1"/>
  <c r="AR76" i="4"/>
  <c r="Z78" i="4"/>
  <c r="Z58" i="4" s="1"/>
  <c r="Z60" i="4" s="1"/>
  <c r="Z61" i="4" s="1"/>
  <c r="Z76" i="4"/>
  <c r="G60" i="4"/>
  <c r="H78" i="4"/>
  <c r="H76" i="4"/>
  <c r="AR77" i="4" l="1"/>
  <c r="Z77" i="4"/>
  <c r="H58" i="4"/>
  <c r="H77" i="4"/>
  <c r="G61" i="4"/>
  <c r="AS76" i="4" l="1"/>
  <c r="AS78" i="4"/>
  <c r="AS58" i="4" s="1"/>
  <c r="AS60" i="4" s="1"/>
  <c r="AS61" i="4" s="1"/>
  <c r="AA76" i="4"/>
  <c r="AA78" i="4"/>
  <c r="AA58" i="4" s="1"/>
  <c r="AA60" i="4" s="1"/>
  <c r="AA61" i="4" s="1"/>
  <c r="I78" i="4"/>
  <c r="I76" i="4"/>
  <c r="G62" i="4"/>
  <c r="H9" i="4" s="1"/>
  <c r="H60" i="4"/>
  <c r="AS77" i="4" l="1"/>
  <c r="AA77" i="4"/>
  <c r="H61" i="4"/>
  <c r="H62" i="4" s="1"/>
  <c r="I9" i="4" s="1"/>
  <c r="I77" i="4"/>
  <c r="I58" i="4"/>
  <c r="AT76" i="4" l="1"/>
  <c r="AT78" i="4"/>
  <c r="AT58" i="4" s="1"/>
  <c r="AT60" i="4" s="1"/>
  <c r="AT61" i="4" s="1"/>
  <c r="AB78" i="4"/>
  <c r="AB58" i="4" s="1"/>
  <c r="AB60" i="4" s="1"/>
  <c r="AB61" i="4" s="1"/>
  <c r="AB76" i="4"/>
  <c r="J76" i="4"/>
  <c r="J78" i="4"/>
  <c r="I60" i="4"/>
  <c r="AT77" i="4" l="1"/>
  <c r="AB77" i="4"/>
  <c r="J58" i="4"/>
  <c r="I61" i="4"/>
  <c r="J77" i="4"/>
  <c r="AU78" i="4" l="1"/>
  <c r="AU58" i="4" s="1"/>
  <c r="AU60" i="4" s="1"/>
  <c r="AU61" i="4" s="1"/>
  <c r="AU76" i="4"/>
  <c r="AC78" i="4"/>
  <c r="AC58" i="4" s="1"/>
  <c r="AC60" i="4" s="1"/>
  <c r="AC61" i="4" s="1"/>
  <c r="AC76" i="4"/>
  <c r="I62" i="4"/>
  <c r="J9" i="4" s="1"/>
  <c r="K78" i="4"/>
  <c r="K76" i="4"/>
  <c r="J60" i="4"/>
  <c r="AU77" i="4" l="1"/>
  <c r="AC77" i="4"/>
  <c r="K58" i="4"/>
  <c r="K77" i="4"/>
  <c r="J61" i="4"/>
  <c r="J62" i="4" s="1"/>
  <c r="K9" i="4" s="1"/>
  <c r="AV78" i="4" l="1"/>
  <c r="AV58" i="4" s="1"/>
  <c r="AV60" i="4" s="1"/>
  <c r="AV61" i="4" s="1"/>
  <c r="AV76" i="4"/>
  <c r="AV77" i="4" s="1"/>
  <c r="AD78" i="4"/>
  <c r="AD58" i="4" s="1"/>
  <c r="AD60" i="4" s="1"/>
  <c r="AD61" i="4" s="1"/>
  <c r="AD76" i="4"/>
  <c r="AD77" i="4" s="1"/>
  <c r="L76" i="4"/>
  <c r="L77" i="4" s="1"/>
  <c r="L78" i="4"/>
  <c r="L58" i="4" s="1"/>
  <c r="L60" i="4" s="1"/>
  <c r="L61" i="4" s="1"/>
  <c r="K60" i="4"/>
  <c r="AW78" i="4" l="1"/>
  <c r="AW58" i="4" s="1"/>
  <c r="AW60" i="4" s="1"/>
  <c r="AW61" i="4" s="1"/>
  <c r="AW76" i="4"/>
  <c r="AW77" i="4" s="1"/>
  <c r="AE78" i="4"/>
  <c r="AE58" i="4" s="1"/>
  <c r="AE60" i="4" s="1"/>
  <c r="AE61" i="4" s="1"/>
  <c r="AE76" i="4"/>
  <c r="AE77" i="4" s="1"/>
  <c r="M76" i="4"/>
  <c r="M77" i="4" s="1"/>
  <c r="M78" i="4"/>
  <c r="M58" i="4" s="1"/>
  <c r="M60" i="4" s="1"/>
  <c r="M61" i="4" s="1"/>
  <c r="K61" i="4"/>
  <c r="K62" i="4" s="1"/>
  <c r="L9" i="4" s="1"/>
  <c r="AX76" i="4" l="1"/>
  <c r="AX77" i="4" s="1"/>
  <c r="AX78" i="4"/>
  <c r="AX58" i="4" s="1"/>
  <c r="AX60" i="4" s="1"/>
  <c r="AX61" i="4" s="1"/>
  <c r="AF78" i="4"/>
  <c r="AF58" i="4" s="1"/>
  <c r="AF60" i="4" s="1"/>
  <c r="AF61" i="4" s="1"/>
  <c r="AF76" i="4"/>
  <c r="AF77" i="4" s="1"/>
  <c r="L62" i="4"/>
  <c r="M9" i="4" s="1"/>
  <c r="M62" i="4" s="1"/>
  <c r="N9" i="4" s="1"/>
  <c r="N76" i="4"/>
  <c r="N77" i="4" s="1"/>
  <c r="N78" i="4"/>
  <c r="N58" i="4" s="1"/>
  <c r="N60" i="4" s="1"/>
  <c r="N61" i="4" s="1"/>
  <c r="AY78" i="4" l="1"/>
  <c r="AY58" i="4" s="1"/>
  <c r="AY60" i="4" s="1"/>
  <c r="AY61" i="4" s="1"/>
  <c r="AY76" i="4"/>
  <c r="AY77" i="4" s="1"/>
  <c r="AG76" i="4"/>
  <c r="AG77" i="4" s="1"/>
  <c r="AG78" i="4"/>
  <c r="AG58" i="4" s="1"/>
  <c r="AG60" i="4" s="1"/>
  <c r="AG61" i="4" s="1"/>
  <c r="O78" i="4"/>
  <c r="O58" i="4" s="1"/>
  <c r="O60" i="4" s="1"/>
  <c r="O61" i="4" s="1"/>
  <c r="O76" i="4"/>
  <c r="O77" i="4" s="1"/>
  <c r="N62" i="4"/>
  <c r="O9" i="4" s="1"/>
  <c r="AZ76" i="4" l="1"/>
  <c r="AZ78" i="4"/>
  <c r="AZ58" i="4" s="1"/>
  <c r="AZ60" i="4" s="1"/>
  <c r="AZ61" i="4" s="1"/>
  <c r="AH78" i="4"/>
  <c r="AH58" i="4" s="1"/>
  <c r="AH60" i="4" s="1"/>
  <c r="AH61" i="4" s="1"/>
  <c r="AH76" i="4"/>
  <c r="O62" i="4"/>
  <c r="P9" i="4" s="1"/>
  <c r="Q9" i="4" s="1"/>
  <c r="P76" i="4"/>
  <c r="P78" i="4"/>
  <c r="AZ77" i="4" l="1"/>
  <c r="BA77" i="4" s="1"/>
  <c r="BA76" i="4"/>
  <c r="AH77" i="4"/>
  <c r="AO78" i="4" s="1"/>
  <c r="AI76" i="4"/>
  <c r="P58" i="4"/>
  <c r="Q78" i="4"/>
  <c r="P77" i="4"/>
  <c r="W78" i="4" s="1"/>
  <c r="W58" i="4" s="1"/>
  <c r="W60" i="4" s="1"/>
  <c r="W61" i="4" s="1"/>
  <c r="Q76" i="4"/>
  <c r="AI77" i="4" l="1"/>
  <c r="Q77" i="4"/>
  <c r="P60" i="4"/>
  <c r="Q58" i="4"/>
  <c r="AO58" i="4" l="1"/>
  <c r="BA78" i="4"/>
  <c r="P61" i="4"/>
  <c r="Q60" i="4"/>
  <c r="AI78" i="4"/>
  <c r="BA58" i="4" l="1"/>
  <c r="AO60" i="4"/>
  <c r="AI58" i="4"/>
  <c r="Q61" i="4"/>
  <c r="W9" i="4" s="1"/>
  <c r="W62" i="4" s="1"/>
  <c r="P62" i="4"/>
  <c r="BA60" i="4" l="1"/>
  <c r="AO61" i="4"/>
  <c r="BA61" i="4" s="1"/>
  <c r="AI60" i="4"/>
  <c r="AI61" i="4"/>
  <c r="X9" i="4" l="1"/>
  <c r="X62" i="4" l="1"/>
  <c r="Y9" i="4" s="1"/>
  <c r="Y62" i="4" s="1"/>
  <c r="Z9" i="4" s="1"/>
  <c r="Z62" i="4" s="1"/>
  <c r="AA9" i="4" s="1"/>
  <c r="AA62" i="4" s="1"/>
  <c r="AB9" i="4" s="1"/>
  <c r="AB62" i="4" s="1"/>
  <c r="AC9" i="4" s="1"/>
  <c r="AC62" i="4" s="1"/>
  <c r="AD9" i="4" s="1"/>
  <c r="AD62" i="4" s="1"/>
  <c r="AE9" i="4" l="1"/>
  <c r="AE62" i="4" s="1"/>
  <c r="AF9" i="4" s="1"/>
  <c r="AF62" i="4" s="1"/>
  <c r="AG9" i="4" s="1"/>
  <c r="AG62" i="4" s="1"/>
  <c r="AH9" i="4" s="1"/>
  <c r="AI9" i="4" l="1"/>
  <c r="AH62" i="4"/>
  <c r="AO9" i="4" s="1"/>
  <c r="AO62" i="4" l="1"/>
  <c r="AP9" i="4" s="1"/>
  <c r="AP62" i="4" l="1"/>
  <c r="AQ9" i="4" s="1"/>
  <c r="AQ62" i="4" s="1"/>
  <c r="AR9" i="4" s="1"/>
  <c r="AR62" i="4" s="1"/>
  <c r="AS9" i="4" s="1"/>
  <c r="AS62" i="4" s="1"/>
  <c r="AT9" i="4" s="1"/>
  <c r="AT62" i="4" l="1"/>
  <c r="AU9" i="4" s="1"/>
  <c r="AU62" i="4" l="1"/>
  <c r="AV9" i="4" s="1"/>
  <c r="AV62" i="4" s="1"/>
  <c r="AW9" i="4" s="1"/>
  <c r="AW62" i="4" s="1"/>
  <c r="AX9" i="4" s="1"/>
  <c r="AX62" i="4" s="1"/>
  <c r="AY9" i="4" s="1"/>
  <c r="AY62" i="4" s="1"/>
  <c r="AZ9" i="4" s="1"/>
  <c r="AZ62" i="4" s="1"/>
  <c r="BA9" i="4" l="1"/>
</calcChain>
</file>

<file path=xl/sharedStrings.xml><?xml version="1.0" encoding="utf-8"?>
<sst xmlns="http://schemas.openxmlformats.org/spreadsheetml/2006/main" count="336" uniqueCount="120">
  <si>
    <t>Vous souhaitez obtenir le mot de passe de ce document pour le customiser ou le mettre à votre propre marque ?</t>
  </si>
  <si>
    <t>Obtenez le code pour déverrouiller et modifier ce document comme vous l'entendez.</t>
  </si>
  <si>
    <t>Cliquez ici :</t>
  </si>
  <si>
    <t>(ou recopiez le lien en cas de problème)</t>
  </si>
  <si>
    <t>Dénomination</t>
  </si>
  <si>
    <t>Adresse</t>
  </si>
  <si>
    <t>Téléphone</t>
  </si>
  <si>
    <t>SIREN</t>
  </si>
  <si>
    <t>SIRET (siege)</t>
  </si>
  <si>
    <t>N° de TVA Intracommunautaire</t>
  </si>
  <si>
    <t>Activité (Code NAF ou APE)</t>
  </si>
  <si>
    <t>Forme juridique</t>
  </si>
  <si>
    <t xml:space="preserve">      PLAN DE TRÉSORERIE N+1</t>
  </si>
  <si>
    <t xml:space="preserve">      PLAN DE TRÉSORERIE N+2</t>
  </si>
  <si>
    <t>Janv.</t>
  </si>
  <si>
    <t>Févr.</t>
  </si>
  <si>
    <t>Mars</t>
  </si>
  <si>
    <t>Avril</t>
  </si>
  <si>
    <t>Mai</t>
  </si>
  <si>
    <t>Juin</t>
  </si>
  <si>
    <t>Juill.</t>
  </si>
  <si>
    <t>Août</t>
  </si>
  <si>
    <t>Sept</t>
  </si>
  <si>
    <t>Oct.</t>
  </si>
  <si>
    <t>Nov.</t>
  </si>
  <si>
    <t>Déc.</t>
  </si>
  <si>
    <t>REPORT SOLDE PRÉCÉDENT</t>
  </si>
  <si>
    <t>Encaissement</t>
  </si>
  <si>
    <t xml:space="preserve">Ventes de marchandises </t>
  </si>
  <si>
    <t>Ventes de produits finis</t>
  </si>
  <si>
    <t xml:space="preserve">Ventes de prestations de services </t>
  </si>
  <si>
    <t>Apports en capital</t>
  </si>
  <si>
    <t>Apports comptes courants d'associés CCA</t>
  </si>
  <si>
    <t xml:space="preserve">aides et subventions </t>
  </si>
  <si>
    <t xml:space="preserve">emprunt </t>
  </si>
  <si>
    <t>Le remboursement de TVA</t>
  </si>
  <si>
    <t>TOTAL ENCAISSEMENTS (1)</t>
  </si>
  <si>
    <t>Décaissement</t>
  </si>
  <si>
    <t xml:space="preserve">Achats de marchandises </t>
  </si>
  <si>
    <t>Achats de matières premières</t>
  </si>
  <si>
    <t>Sous-traitance</t>
  </si>
  <si>
    <t>Charges locatives</t>
  </si>
  <si>
    <t>Electricité</t>
  </si>
  <si>
    <t>Eau</t>
  </si>
  <si>
    <t>Petits équipement</t>
  </si>
  <si>
    <t>Entretien et réparations</t>
  </si>
  <si>
    <t>Entretien mobilier</t>
  </si>
  <si>
    <t>Entretien immobilier</t>
  </si>
  <si>
    <t xml:space="preserve">Honoraires </t>
  </si>
  <si>
    <t>Publicitié, communication</t>
  </si>
  <si>
    <t>Transports et déplacements</t>
  </si>
  <si>
    <t>Frais postaux et téléphone</t>
  </si>
  <si>
    <t>Frais d'assurances</t>
  </si>
  <si>
    <t>Frais de distribution</t>
  </si>
  <si>
    <t>services bancaires</t>
  </si>
  <si>
    <t>Commission</t>
  </si>
  <si>
    <t>loyer crédit bail</t>
  </si>
  <si>
    <t xml:space="preserve">Autre charges externes </t>
  </si>
  <si>
    <t>Impôts et taxes</t>
  </si>
  <si>
    <t xml:space="preserve">    Contibution fonciere des entreprises</t>
  </si>
  <si>
    <t xml:space="preserve">    Taxe d’apprentissage</t>
  </si>
  <si>
    <t xml:space="preserve">    Formation professionnelle,</t>
  </si>
  <si>
    <t>Salaires bruts</t>
  </si>
  <si>
    <t>Charges sociales</t>
  </si>
  <si>
    <t>Rémunération gérant</t>
  </si>
  <si>
    <t>charges sociales gérant</t>
  </si>
  <si>
    <t>Remboursement d'emprunts</t>
  </si>
  <si>
    <t xml:space="preserve">     emprunt 1 (banque X)  -  2018</t>
  </si>
  <si>
    <t xml:space="preserve">     emprunt 2 (banque Y) -  2018</t>
  </si>
  <si>
    <t xml:space="preserve">     emprunt 3 (banque …) - 2019</t>
  </si>
  <si>
    <t xml:space="preserve">     emprunt 4 (banque …) - 2019</t>
  </si>
  <si>
    <t xml:space="preserve">     emprunt 5 (banque …) - 2020</t>
  </si>
  <si>
    <t xml:space="preserve">     emprunt 6 (banque …) - 2020</t>
  </si>
  <si>
    <t>Investissements</t>
  </si>
  <si>
    <t xml:space="preserve">     Immobilisations incorporelles</t>
  </si>
  <si>
    <t xml:space="preserve">     Immobilisations corporelles</t>
  </si>
  <si>
    <t xml:space="preserve">     Immobilisations financières</t>
  </si>
  <si>
    <t xml:space="preserve">TVA à décaisser </t>
  </si>
  <si>
    <t xml:space="preserve">Impot sur les sociétés </t>
  </si>
  <si>
    <t>TOTAL DÉCAISSEMENTS (2)</t>
  </si>
  <si>
    <t>Variation de trésorerie (1-2)</t>
  </si>
  <si>
    <t>variation de trésorerie (1-2)</t>
  </si>
  <si>
    <t>SOLDE CUMULE</t>
  </si>
  <si>
    <t xml:space="preserve">    Détail du Budget de TVA</t>
  </si>
  <si>
    <t xml:space="preserve">TVA collectée sur ventes </t>
  </si>
  <si>
    <t xml:space="preserve">TVA collectée sur production vendues </t>
  </si>
  <si>
    <t>TVA déductible sur immobilisation</t>
  </si>
  <si>
    <t>TVA déductible sur ABS (marchandises)</t>
  </si>
  <si>
    <t>TVA déductible sur ABS (matières premières)</t>
  </si>
  <si>
    <t xml:space="preserve">TVA sur frais </t>
  </si>
  <si>
    <t>Crédit TVA</t>
  </si>
  <si>
    <t xml:space="preserve">TVA due </t>
  </si>
  <si>
    <t xml:space="preserve">Mois de décaissement de TVA </t>
  </si>
  <si>
    <t xml:space="preserve">Janvier </t>
  </si>
  <si>
    <t>Février</t>
  </si>
  <si>
    <t>Juillet</t>
  </si>
  <si>
    <t>Septembre</t>
  </si>
  <si>
    <t>Octobre</t>
  </si>
  <si>
    <t>Novembre</t>
  </si>
  <si>
    <t>Année de création entreprise</t>
  </si>
  <si>
    <t xml:space="preserve">     emprunt 1 (banque X)  -  2019</t>
  </si>
  <si>
    <t xml:space="preserve">     emprunt 2 (banque Y) -  2019</t>
  </si>
  <si>
    <t xml:space="preserve">     emprunt 3 (banque …) - 2020</t>
  </si>
  <si>
    <t xml:space="preserve">     emprunt 4 (banque …) - 2020</t>
  </si>
  <si>
    <t xml:space="preserve">     emprunt 5 (banque …) - 2021</t>
  </si>
  <si>
    <t xml:space="preserve">     emprunt 6 (banque …) - 2021</t>
  </si>
  <si>
    <t xml:space="preserve">Trésorerie prévisionnelle </t>
  </si>
  <si>
    <t>Trésorerie prévisionnelle (3ans)</t>
  </si>
  <si>
    <t>Remplissez les données de votre activité dans les zones :</t>
  </si>
  <si>
    <t xml:space="preserve">Visualisation graphique </t>
  </si>
  <si>
    <t>Plan de trésorerie (3 ans)</t>
  </si>
  <si>
    <t>Aide</t>
  </si>
  <si>
    <t>SOMMAIRE</t>
  </si>
  <si>
    <t>Année 1</t>
  </si>
  <si>
    <t>Année 2</t>
  </si>
  <si>
    <t xml:space="preserve">Année 3 </t>
  </si>
  <si>
    <t>https://www.projetentreprise.fr/produit/mot-de-passe-budget-tresorerie-excel-3ans</t>
  </si>
  <si>
    <t>Version : 1.0    Date de mise à jour : 14/01/2019</t>
  </si>
  <si>
    <t xml:space="preserve">Autres charges externes </t>
  </si>
  <si>
    <t xml:space="preserve">      PLAN DE TRÉSORERIE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</si>
</sst>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.0\ &quot;€&quot;_-;\-* #,##0.0\ &quot;€&quot;_-;_-* &quot;-&quot;??\ &quot;€&quot;_-;_-@_-"/>
    <numFmt numFmtId="166" formatCode="_-* #,##0\ &quot;€&quot;_-;\-* #,##0\ &quot;€&quot;_-;_-* &quot;-&quot;??\ &quot;€&quot;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990033"/>
      <name val="Arial"/>
      <family val="2"/>
    </font>
    <font>
      <b/>
      <sz val="16"/>
      <color rgb="FF215868"/>
      <name val="Arial"/>
      <family val="2"/>
    </font>
    <font>
      <sz val="10"/>
      <name val="Arial"/>
      <family val="2"/>
    </font>
    <font>
      <b/>
      <sz val="10"/>
      <color rgb="FF215868"/>
      <name val="Arial"/>
      <family val="2"/>
    </font>
    <font>
      <sz val="11"/>
      <color rgb="FF31849B"/>
      <name val="Arial"/>
      <family val="2"/>
    </font>
    <font>
      <b/>
      <sz val="12"/>
      <color rgb="FFFF9429"/>
      <name val="Arial"/>
      <family val="2"/>
    </font>
    <font>
      <b/>
      <sz val="10"/>
      <color rgb="FF990033"/>
      <name val="Arial"/>
      <family val="2"/>
    </font>
    <font>
      <b/>
      <sz val="12"/>
      <color rgb="FF582800"/>
      <name val="Arial"/>
      <family val="2"/>
    </font>
    <font>
      <b/>
      <sz val="12"/>
      <color theme="7" tint="0.79998168889431442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rgb="FF990033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rgb="FFFF0000"/>
      <name val="Arial"/>
      <family val="2"/>
    </font>
    <font>
      <sz val="10"/>
      <color theme="1"/>
      <name val="Arial"/>
      <family val="2"/>
    </font>
    <font>
      <sz val="10"/>
      <color rgb="FF993366"/>
      <name val="Arial"/>
      <family val="2"/>
    </font>
    <font>
      <sz val="9"/>
      <color rgb="FF993366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66003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rgb="FF990033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color theme="0" tint="-0.34998626667073579"/>
      <name val="Arial"/>
      <family val="2"/>
    </font>
    <font>
      <sz val="12"/>
      <color rgb="FF993366"/>
      <name val="Arial"/>
      <family val="2"/>
    </font>
    <font>
      <b/>
      <sz val="11"/>
      <color theme="0" tint="-0.499984740745262"/>
      <name val="Arial"/>
      <family val="2"/>
    </font>
    <font>
      <sz val="10"/>
      <color theme="1" tint="0.249977111117893"/>
      <name val="Arial"/>
      <family val="2"/>
    </font>
    <font>
      <b/>
      <sz val="26"/>
      <color theme="0"/>
      <name val="Arial"/>
      <family val="2"/>
    </font>
    <font>
      <b/>
      <sz val="36"/>
      <color theme="0"/>
      <name val="Arial"/>
      <family val="2"/>
    </font>
    <font>
      <b/>
      <sz val="16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48"/>
      <color theme="0"/>
      <name val="Arial"/>
      <family val="2"/>
    </font>
    <font>
      <b/>
      <sz val="18"/>
      <color theme="0"/>
      <name val="Arial"/>
      <family val="2"/>
    </font>
    <font>
      <b/>
      <sz val="18"/>
      <color theme="1" tint="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20"/>
      <color theme="0"/>
      <name val="Arial"/>
      <family val="2"/>
    </font>
    <font>
      <b/>
      <sz val="20"/>
      <color rgb="FF800000"/>
      <name val="Arial"/>
      <family val="2"/>
    </font>
    <font>
      <b/>
      <sz val="14"/>
      <color rgb="FF800000"/>
      <name val="Arial"/>
      <family val="2"/>
    </font>
    <font>
      <b/>
      <u/>
      <sz val="11"/>
      <color theme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rgb="FF00BB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525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hair">
        <color rgb="FF990033"/>
      </left>
      <right style="hair">
        <color rgb="FF990033"/>
      </right>
      <top style="hair">
        <color rgb="FF990033"/>
      </top>
      <bottom style="hair">
        <color rgb="FF99003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rgb="FF660033"/>
      </left>
      <right/>
      <top style="thin">
        <color rgb="FF660033"/>
      </top>
      <bottom/>
      <diagonal/>
    </border>
    <border>
      <left style="hair">
        <color rgb="FF993366"/>
      </left>
      <right/>
      <top style="thin">
        <color rgb="FF660033"/>
      </top>
      <bottom style="hair">
        <color indexed="64"/>
      </bottom>
      <diagonal/>
    </border>
    <border>
      <left/>
      <right/>
      <top style="thin">
        <color rgb="FF660033"/>
      </top>
      <bottom style="hair">
        <color indexed="64"/>
      </bottom>
      <diagonal/>
    </border>
    <border>
      <left style="thin">
        <color rgb="FF660033"/>
      </left>
      <right style="thin">
        <color rgb="FF660033"/>
      </right>
      <top style="thin">
        <color rgb="FF660033"/>
      </top>
      <bottom/>
      <diagonal/>
    </border>
    <border>
      <left style="thin">
        <color rgb="FF660033"/>
      </left>
      <right style="hair">
        <color indexed="64"/>
      </right>
      <top style="hair">
        <color indexed="64"/>
      </top>
      <bottom/>
      <diagonal/>
    </border>
    <border>
      <left style="thin">
        <color rgb="FF660033"/>
      </left>
      <right style="thin">
        <color rgb="FF660033"/>
      </right>
      <top style="medium">
        <color rgb="FF660033"/>
      </top>
      <bottom/>
      <diagonal/>
    </border>
    <border>
      <left style="thin">
        <color rgb="FF660033"/>
      </left>
      <right/>
      <top style="thick">
        <color rgb="FF660033"/>
      </top>
      <bottom/>
      <diagonal/>
    </border>
    <border>
      <left style="thin">
        <color rgb="FF660033"/>
      </left>
      <right/>
      <top style="thin">
        <color rgb="FF660033"/>
      </top>
      <bottom style="thin">
        <color rgb="FF660033"/>
      </bottom>
      <diagonal/>
    </border>
    <border>
      <left/>
      <right/>
      <top style="thin">
        <color rgb="FF660033"/>
      </top>
      <bottom style="thin">
        <color rgb="FF660033"/>
      </bottom>
      <diagonal/>
    </border>
    <border>
      <left style="thin">
        <color rgb="FF660033"/>
      </left>
      <right style="thin">
        <color rgb="FF660033"/>
      </right>
      <top/>
      <bottom/>
      <diagonal/>
    </border>
    <border>
      <left/>
      <right style="thin">
        <color rgb="FF660033"/>
      </right>
      <top/>
      <bottom/>
      <diagonal/>
    </border>
    <border>
      <left style="thin">
        <color rgb="FF660033"/>
      </left>
      <right style="thin">
        <color rgb="FF660033"/>
      </right>
      <top/>
      <bottom style="thin">
        <color rgb="FF660033"/>
      </bottom>
      <diagonal/>
    </border>
    <border>
      <left/>
      <right/>
      <top/>
      <bottom style="medium">
        <color rgb="FF660033"/>
      </bottom>
      <diagonal/>
    </border>
    <border>
      <left style="thin">
        <color rgb="FF660033"/>
      </left>
      <right/>
      <top/>
      <bottom style="thin">
        <color rgb="FF660033"/>
      </bottom>
      <diagonal/>
    </border>
    <border>
      <left/>
      <right/>
      <top/>
      <bottom style="thin">
        <color rgb="FF660033"/>
      </bottom>
      <diagonal/>
    </border>
    <border>
      <left style="thin">
        <color rgb="FF4C1A3F"/>
      </left>
      <right/>
      <top style="thin">
        <color rgb="FF4C1A3F"/>
      </top>
      <bottom/>
      <diagonal/>
    </border>
    <border>
      <left/>
      <right/>
      <top style="thin">
        <color rgb="FF4C1A3F"/>
      </top>
      <bottom/>
      <diagonal/>
    </border>
    <border>
      <left style="thin">
        <color rgb="FF4C1A3F"/>
      </left>
      <right style="thin">
        <color rgb="FF4C1A3F"/>
      </right>
      <top style="thin">
        <color rgb="FF4C1A3F"/>
      </top>
      <bottom/>
      <diagonal/>
    </border>
    <border>
      <left/>
      <right style="thin">
        <color rgb="FF4C1A3F"/>
      </right>
      <top style="thin">
        <color rgb="FF4C1A3F"/>
      </top>
      <bottom/>
      <diagonal/>
    </border>
    <border>
      <left style="thin">
        <color rgb="FF4C1A3F"/>
      </left>
      <right style="hair">
        <color rgb="FF660033"/>
      </right>
      <top style="thin">
        <color rgb="FF660033"/>
      </top>
      <bottom/>
      <diagonal/>
    </border>
    <border>
      <left style="hair">
        <color rgb="FF660033"/>
      </left>
      <right style="hair">
        <color rgb="FF660033"/>
      </right>
      <top style="thin">
        <color rgb="FF660033"/>
      </top>
      <bottom/>
      <diagonal/>
    </border>
    <border>
      <left style="hair">
        <color rgb="FF660033"/>
      </left>
      <right/>
      <top style="thin">
        <color rgb="FF660033"/>
      </top>
      <bottom/>
      <diagonal/>
    </border>
    <border>
      <left style="thin">
        <color rgb="FF4C1A3F"/>
      </left>
      <right style="thin">
        <color rgb="FF4C1A3F"/>
      </right>
      <top style="thin">
        <color rgb="FF660033"/>
      </top>
      <bottom/>
      <diagonal/>
    </border>
    <border>
      <left style="thin">
        <color rgb="FF4C1A3F"/>
      </left>
      <right/>
      <top/>
      <bottom/>
      <diagonal/>
    </border>
    <border>
      <left/>
      <right style="thin">
        <color rgb="FF4C1A3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4C1A3F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4C1A3F"/>
      </left>
      <right style="thin">
        <color rgb="FF4C1A3F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4C1A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4C1A3F"/>
      </left>
      <right/>
      <top/>
      <bottom style="thin">
        <color rgb="FF660033"/>
      </bottom>
      <diagonal/>
    </border>
    <border>
      <left style="thin">
        <color rgb="FF4C1A3F"/>
      </left>
      <right style="thin">
        <color rgb="FF4C1A3F"/>
      </right>
      <top style="medium">
        <color rgb="FF660033"/>
      </top>
      <bottom style="thin">
        <color rgb="FF660033"/>
      </bottom>
      <diagonal/>
    </border>
    <border>
      <left style="thin">
        <color rgb="FF4C1A3F"/>
      </left>
      <right/>
      <top/>
      <bottom style="thin">
        <color rgb="FF4C1A3F"/>
      </bottom>
      <diagonal/>
    </border>
    <border>
      <left/>
      <right/>
      <top/>
      <bottom style="thin">
        <color rgb="FF4C1A3F"/>
      </bottom>
      <diagonal/>
    </border>
    <border>
      <left style="thin">
        <color rgb="FF4C1A3F"/>
      </left>
      <right style="thin">
        <color rgb="FF4C1A3F"/>
      </right>
      <top/>
      <bottom style="thin">
        <color rgb="FF4C1A3F"/>
      </bottom>
      <diagonal/>
    </border>
    <border>
      <left/>
      <right style="thin">
        <color rgb="FF4C1A3F"/>
      </right>
      <top/>
      <bottom style="thin">
        <color rgb="FF4C1A3F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5" fillId="2" borderId="0"/>
    <xf numFmtId="0" fontId="6" fillId="0" borderId="0"/>
    <xf numFmtId="0" fontId="7" fillId="2" borderId="0"/>
    <xf numFmtId="0" fontId="8" fillId="2" borderId="0"/>
    <xf numFmtId="0" fontId="9" fillId="2" borderId="0">
      <alignment horizontal="left" indent="4"/>
    </xf>
    <xf numFmtId="0" fontId="11" fillId="3" borderId="2" applyNumberFormat="0" applyProtection="0"/>
    <xf numFmtId="164" fontId="16" fillId="4" borderId="2" applyNumberFormat="0" applyProtection="0"/>
    <xf numFmtId="43" fontId="1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167">
    <xf numFmtId="0" fontId="0" fillId="0" borderId="0" xfId="0"/>
    <xf numFmtId="0" fontId="3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/>
    <xf numFmtId="0" fontId="4" fillId="2" borderId="0" xfId="0" applyFont="1" applyFill="1"/>
    <xf numFmtId="0" fontId="10" fillId="2" borderId="0" xfId="3" applyFont="1" applyFill="1" applyProtection="1">
      <protection hidden="1"/>
    </xf>
    <xf numFmtId="0" fontId="13" fillId="2" borderId="0" xfId="3" applyFont="1" applyFill="1" applyProtection="1">
      <protection hidden="1"/>
    </xf>
    <xf numFmtId="0" fontId="14" fillId="2" borderId="0" xfId="3" applyFont="1" applyFill="1" applyProtection="1">
      <protection hidden="1"/>
    </xf>
    <xf numFmtId="0" fontId="15" fillId="2" borderId="0" xfId="5" applyFont="1" applyFill="1" applyProtection="1">
      <protection hidden="1"/>
    </xf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1" fillId="13" borderId="0" xfId="0" applyFont="1" applyFill="1" applyAlignment="1"/>
    <xf numFmtId="0" fontId="0" fillId="13" borderId="0" xfId="0" applyFill="1"/>
    <xf numFmtId="165" fontId="30" fillId="9" borderId="14" xfId="0" applyNumberFormat="1" applyFont="1" applyFill="1" applyBorder="1" applyAlignment="1" applyProtection="1">
      <alignment horizontal="center"/>
    </xf>
    <xf numFmtId="165" fontId="30" fillId="9" borderId="14" xfId="0" applyNumberFormat="1" applyFont="1" applyFill="1" applyBorder="1" applyProtection="1"/>
    <xf numFmtId="166" fontId="28" fillId="6" borderId="0" xfId="1" applyNumberFormat="1" applyFont="1" applyFill="1" applyBorder="1" applyProtection="1"/>
    <xf numFmtId="166" fontId="16" fillId="11" borderId="0" xfId="1" applyNumberFormat="1" applyFont="1" applyFill="1" applyBorder="1" applyProtection="1"/>
    <xf numFmtId="166" fontId="30" fillId="2" borderId="18" xfId="1" applyNumberFormat="1" applyFont="1" applyFill="1" applyBorder="1" applyProtection="1"/>
    <xf numFmtId="166" fontId="27" fillId="12" borderId="29" xfId="1" applyNumberFormat="1" applyFont="1" applyFill="1" applyBorder="1" applyAlignment="1" applyProtection="1">
      <alignment horizontal="right"/>
    </xf>
    <xf numFmtId="166" fontId="27" fillId="12" borderId="0" xfId="1" applyNumberFormat="1" applyFont="1" applyFill="1" applyBorder="1" applyAlignment="1" applyProtection="1">
      <alignment horizontal="right"/>
    </xf>
    <xf numFmtId="166" fontId="27" fillId="12" borderId="37" xfId="1" applyNumberFormat="1" applyFont="1" applyFill="1" applyBorder="1" applyAlignment="1" applyProtection="1">
      <alignment horizontal="right"/>
    </xf>
    <xf numFmtId="166" fontId="27" fillId="12" borderId="38" xfId="1" applyNumberFormat="1" applyFont="1" applyFill="1" applyBorder="1" applyAlignment="1" applyProtection="1">
      <alignment horizontal="right"/>
    </xf>
    <xf numFmtId="166" fontId="29" fillId="7" borderId="39" xfId="1" applyNumberFormat="1" applyFont="1" applyFill="1" applyBorder="1" applyAlignment="1" applyProtection="1">
      <alignment horizontal="right"/>
    </xf>
    <xf numFmtId="44" fontId="29" fillId="7" borderId="40" xfId="1" applyNumberFormat="1" applyFont="1" applyFill="1" applyBorder="1" applyAlignment="1" applyProtection="1">
      <alignment horizontal="right"/>
    </xf>
    <xf numFmtId="0" fontId="36" fillId="2" borderId="0" xfId="5" applyFont="1" applyFill="1" applyProtection="1">
      <protection hidden="1"/>
    </xf>
    <xf numFmtId="166" fontId="30" fillId="2" borderId="0" xfId="1" applyNumberFormat="1" applyFont="1" applyFill="1" applyBorder="1" applyProtection="1"/>
    <xf numFmtId="0" fontId="0" fillId="12" borderId="0" xfId="0" applyFill="1"/>
    <xf numFmtId="166" fontId="31" fillId="2" borderId="0" xfId="0" applyNumberFormat="1" applyFont="1" applyFill="1" applyBorder="1"/>
    <xf numFmtId="166" fontId="29" fillId="7" borderId="29" xfId="1" applyNumberFormat="1" applyFont="1" applyFill="1" applyBorder="1" applyAlignment="1" applyProtection="1">
      <alignment horizontal="right"/>
    </xf>
    <xf numFmtId="166" fontId="29" fillId="7" borderId="0" xfId="1" applyNumberFormat="1" applyFont="1" applyFill="1" applyBorder="1" applyAlignment="1" applyProtection="1">
      <alignment horizontal="right"/>
    </xf>
    <xf numFmtId="44" fontId="29" fillId="7" borderId="30" xfId="1" applyNumberFormat="1" applyFont="1" applyFill="1" applyBorder="1" applyAlignment="1" applyProtection="1">
      <alignment horizontal="right"/>
    </xf>
    <xf numFmtId="0" fontId="40" fillId="2" borderId="0" xfId="2" applyFont="1" applyFill="1" applyAlignment="1" applyProtection="1">
      <alignment vertical="top"/>
      <protection hidden="1"/>
    </xf>
    <xf numFmtId="0" fontId="37" fillId="2" borderId="0" xfId="3" applyFont="1" applyFill="1" applyAlignment="1" applyProtection="1">
      <alignment vertical="top"/>
      <protection hidden="1"/>
    </xf>
    <xf numFmtId="0" fontId="37" fillId="2" borderId="0" xfId="3" applyFont="1" applyFill="1" applyProtection="1">
      <protection hidden="1"/>
    </xf>
    <xf numFmtId="0" fontId="41" fillId="2" borderId="0" xfId="4" applyFont="1" applyFill="1" applyProtection="1">
      <protection hidden="1"/>
    </xf>
    <xf numFmtId="0" fontId="42" fillId="13" borderId="0" xfId="0" applyFont="1" applyFill="1" applyAlignment="1">
      <alignment horizontal="left" vertical="center"/>
    </xf>
    <xf numFmtId="14" fontId="39" fillId="13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38" fillId="10" borderId="0" xfId="0" applyFont="1" applyFill="1" applyAlignment="1">
      <alignment horizontal="center"/>
    </xf>
    <xf numFmtId="44" fontId="27" fillId="6" borderId="0" xfId="1" applyNumberFormat="1" applyFont="1" applyFill="1" applyBorder="1" applyProtection="1"/>
    <xf numFmtId="44" fontId="27" fillId="6" borderId="0" xfId="1" applyFont="1" applyFill="1" applyBorder="1" applyProtection="1"/>
    <xf numFmtId="166" fontId="27" fillId="6" borderId="0" xfId="1" applyNumberFormat="1" applyFont="1" applyFill="1" applyBorder="1" applyProtection="1"/>
    <xf numFmtId="166" fontId="28" fillId="17" borderId="0" xfId="1" applyNumberFormat="1" applyFont="1" applyFill="1" applyBorder="1" applyProtection="1"/>
    <xf numFmtId="0" fontId="0" fillId="2" borderId="0" xfId="0" applyFill="1" applyProtection="1"/>
    <xf numFmtId="0" fontId="24" fillId="2" borderId="0" xfId="0" applyFont="1" applyFill="1" applyProtection="1"/>
    <xf numFmtId="0" fontId="0" fillId="13" borderId="0" xfId="0" applyFill="1" applyProtection="1"/>
    <xf numFmtId="0" fontId="25" fillId="2" borderId="0" xfId="0" applyFont="1" applyFill="1" applyProtection="1"/>
    <xf numFmtId="0" fontId="26" fillId="12" borderId="0" xfId="0" applyFont="1" applyFill="1" applyBorder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1" fillId="2" borderId="0" xfId="0" applyFont="1" applyFill="1" applyProtection="1"/>
    <xf numFmtId="0" fontId="21" fillId="13" borderId="0" xfId="0" applyFont="1" applyFill="1" applyProtection="1"/>
    <xf numFmtId="0" fontId="27" fillId="2" borderId="6" xfId="0" applyFont="1" applyFill="1" applyBorder="1" applyProtection="1"/>
    <xf numFmtId="0" fontId="25" fillId="2" borderId="9" xfId="0" applyFont="1" applyFill="1" applyBorder="1" applyProtection="1"/>
    <xf numFmtId="0" fontId="29" fillId="13" borderId="10" xfId="0" applyFont="1" applyFill="1" applyBorder="1" applyAlignment="1" applyProtection="1">
      <alignment horizontal="center"/>
    </xf>
    <xf numFmtId="0" fontId="16" fillId="13" borderId="4" xfId="0" applyFont="1" applyFill="1" applyBorder="1" applyAlignment="1" applyProtection="1">
      <alignment horizontal="center" vertical="center"/>
    </xf>
    <xf numFmtId="0" fontId="16" fillId="13" borderId="5" xfId="0" applyFont="1" applyFill="1" applyBorder="1" applyAlignment="1" applyProtection="1">
      <alignment horizontal="center" vertical="center"/>
    </xf>
    <xf numFmtId="0" fontId="16" fillId="13" borderId="11" xfId="0" applyFont="1" applyFill="1" applyBorder="1" applyAlignment="1" applyProtection="1">
      <alignment horizontal="center" vertical="center"/>
    </xf>
    <xf numFmtId="0" fontId="30" fillId="9" borderId="12" xfId="0" applyFont="1" applyFill="1" applyBorder="1" applyAlignment="1" applyProtection="1">
      <alignment horizontal="right"/>
    </xf>
    <xf numFmtId="0" fontId="30" fillId="9" borderId="13" xfId="0" applyFont="1" applyFill="1" applyBorder="1" applyAlignment="1" applyProtection="1">
      <alignment horizontal="center"/>
    </xf>
    <xf numFmtId="166" fontId="30" fillId="9" borderId="13" xfId="0" applyNumberFormat="1" applyFont="1" applyFill="1" applyBorder="1" applyAlignment="1" applyProtection="1">
      <alignment horizontal="center"/>
    </xf>
    <xf numFmtId="0" fontId="28" fillId="2" borderId="15" xfId="0" applyFont="1" applyFill="1" applyBorder="1" applyProtection="1"/>
    <xf numFmtId="0" fontId="16" fillId="2" borderId="0" xfId="0" applyFont="1" applyFill="1" applyBorder="1" applyAlignment="1" applyProtection="1">
      <alignment vertical="center" textRotation="90"/>
    </xf>
    <xf numFmtId="0" fontId="28" fillId="16" borderId="15" xfId="0" applyFont="1" applyFill="1" applyBorder="1" applyAlignment="1" applyProtection="1">
      <alignment horizontal="right"/>
    </xf>
    <xf numFmtId="0" fontId="16" fillId="2" borderId="16" xfId="0" applyFont="1" applyFill="1" applyBorder="1" applyAlignment="1" applyProtection="1">
      <alignment vertical="center" textRotation="90"/>
    </xf>
    <xf numFmtId="0" fontId="28" fillId="17" borderId="15" xfId="0" applyFont="1" applyFill="1" applyBorder="1" applyAlignment="1" applyProtection="1">
      <alignment horizontal="right"/>
    </xf>
    <xf numFmtId="0" fontId="28" fillId="6" borderId="15" xfId="0" applyFont="1" applyFill="1" applyBorder="1" applyAlignment="1" applyProtection="1">
      <alignment horizontal="right"/>
    </xf>
    <xf numFmtId="44" fontId="25" fillId="6" borderId="0" xfId="0" applyNumberFormat="1" applyFont="1" applyFill="1" applyBorder="1" applyProtection="1"/>
    <xf numFmtId="0" fontId="27" fillId="2" borderId="15" xfId="0" applyFont="1" applyFill="1" applyBorder="1" applyProtection="1"/>
    <xf numFmtId="0" fontId="32" fillId="2" borderId="15" xfId="0" applyFont="1" applyFill="1" applyBorder="1" applyProtection="1"/>
    <xf numFmtId="0" fontId="0" fillId="6" borderId="0" xfId="0" applyFill="1" applyProtection="1"/>
    <xf numFmtId="166" fontId="21" fillId="2" borderId="0" xfId="0" applyNumberFormat="1" applyFont="1" applyFill="1" applyProtection="1"/>
    <xf numFmtId="166" fontId="31" fillId="17" borderId="0" xfId="1" applyNumberFormat="1" applyFont="1" applyFill="1" applyBorder="1" applyProtection="1"/>
    <xf numFmtId="166" fontId="21" fillId="13" borderId="0" xfId="0" applyNumberFormat="1" applyFont="1" applyFill="1" applyProtection="1"/>
    <xf numFmtId="44" fontId="25" fillId="6" borderId="0" xfId="1" applyNumberFormat="1" applyFont="1" applyFill="1" applyBorder="1" applyProtection="1"/>
    <xf numFmtId="44" fontId="31" fillId="17" borderId="0" xfId="1" applyNumberFormat="1" applyFont="1" applyFill="1" applyBorder="1" applyProtection="1"/>
    <xf numFmtId="0" fontId="33" fillId="2" borderId="15" xfId="0" applyFont="1" applyFill="1" applyBorder="1" applyProtection="1"/>
    <xf numFmtId="44" fontId="31" fillId="6" borderId="0" xfId="1" applyNumberFormat="1" applyFont="1" applyFill="1" applyBorder="1" applyProtection="1"/>
    <xf numFmtId="0" fontId="28" fillId="11" borderId="15" xfId="0" applyFont="1" applyFill="1" applyBorder="1" applyAlignment="1" applyProtection="1">
      <alignment horizontal="right"/>
    </xf>
    <xf numFmtId="166" fontId="16" fillId="7" borderId="15" xfId="0" applyNumberFormat="1" applyFont="1" applyFill="1" applyBorder="1" applyProtection="1"/>
    <xf numFmtId="0" fontId="16" fillId="2" borderId="0" xfId="0" applyFont="1" applyFill="1" applyBorder="1" applyAlignment="1" applyProtection="1">
      <alignment horizontal="center" vertical="center" textRotation="90"/>
    </xf>
    <xf numFmtId="0" fontId="30" fillId="2" borderId="15" xfId="0" applyFont="1" applyFill="1" applyBorder="1" applyAlignment="1" applyProtection="1">
      <alignment horizontal="right"/>
    </xf>
    <xf numFmtId="166" fontId="16" fillId="8" borderId="15" xfId="0" applyNumberFormat="1" applyFont="1" applyFill="1" applyBorder="1" applyProtection="1"/>
    <xf numFmtId="0" fontId="30" fillId="2" borderId="17" xfId="0" applyFont="1" applyFill="1" applyBorder="1" applyAlignment="1" applyProtection="1">
      <alignment horizontal="right"/>
    </xf>
    <xf numFmtId="166" fontId="31" fillId="5" borderId="0" xfId="0" applyNumberFormat="1" applyFont="1" applyFill="1" applyBorder="1" applyProtection="1"/>
    <xf numFmtId="0" fontId="26" fillId="2" borderId="0" xfId="0" applyFont="1" applyFill="1" applyBorder="1" applyAlignment="1" applyProtection="1">
      <alignment vertical="center"/>
    </xf>
    <xf numFmtId="0" fontId="34" fillId="2" borderId="0" xfId="0" applyFont="1" applyFill="1" applyProtection="1"/>
    <xf numFmtId="0" fontId="27" fillId="2" borderId="0" xfId="0" applyFont="1" applyFill="1" applyBorder="1" applyProtection="1"/>
    <xf numFmtId="0" fontId="25" fillId="2" borderId="23" xfId="0" applyFont="1" applyFill="1" applyBorder="1" applyProtection="1"/>
    <xf numFmtId="0" fontId="25" fillId="2" borderId="24" xfId="0" applyFont="1" applyFill="1" applyBorder="1" applyProtection="1"/>
    <xf numFmtId="0" fontId="28" fillId="7" borderId="6" xfId="0" applyFont="1" applyFill="1" applyBorder="1" applyAlignment="1" applyProtection="1">
      <alignment horizontal="center"/>
    </xf>
    <xf numFmtId="0" fontId="16" fillId="7" borderId="25" xfId="0" applyFont="1" applyFill="1" applyBorder="1" applyAlignment="1" applyProtection="1">
      <alignment horizontal="center" vertical="center"/>
    </xf>
    <xf numFmtId="0" fontId="16" fillId="7" borderId="26" xfId="0" applyFont="1" applyFill="1" applyBorder="1" applyAlignment="1" applyProtection="1">
      <alignment horizontal="center" vertical="center"/>
    </xf>
    <xf numFmtId="0" fontId="16" fillId="7" borderId="27" xfId="0" applyFont="1" applyFill="1" applyBorder="1" applyAlignment="1" applyProtection="1">
      <alignment horizontal="center" vertical="center"/>
    </xf>
    <xf numFmtId="0" fontId="29" fillId="8" borderId="28" xfId="0" applyFont="1" applyFill="1" applyBorder="1" applyAlignment="1" applyProtection="1">
      <alignment horizontal="center" vertical="center"/>
    </xf>
    <xf numFmtId="0" fontId="16" fillId="7" borderId="29" xfId="0" applyFont="1" applyFill="1" applyBorder="1" applyAlignment="1" applyProtection="1">
      <alignment horizontal="center" vertical="center"/>
    </xf>
    <xf numFmtId="0" fontId="16" fillId="7" borderId="0" xfId="0" applyFont="1" applyFill="1" applyBorder="1" applyAlignment="1" applyProtection="1">
      <alignment horizontal="center" vertical="center"/>
    </xf>
    <xf numFmtId="0" fontId="29" fillId="8" borderId="30" xfId="0" applyFont="1" applyFill="1" applyBorder="1" applyAlignment="1" applyProtection="1">
      <alignment horizontal="center" vertical="center"/>
    </xf>
    <xf numFmtId="0" fontId="27" fillId="2" borderId="31" xfId="0" applyFont="1" applyFill="1" applyBorder="1" applyProtection="1"/>
    <xf numFmtId="44" fontId="25" fillId="5" borderId="34" xfId="0" applyNumberFormat="1" applyFont="1" applyFill="1" applyBorder="1" applyProtection="1"/>
    <xf numFmtId="0" fontId="21" fillId="2" borderId="0" xfId="0" applyFont="1" applyFill="1" applyBorder="1" applyProtection="1"/>
    <xf numFmtId="0" fontId="21" fillId="13" borderId="0" xfId="0" applyFont="1" applyFill="1" applyBorder="1" applyProtection="1"/>
    <xf numFmtId="44" fontId="25" fillId="5" borderId="30" xfId="0" applyNumberFormat="1" applyFont="1" applyFill="1" applyBorder="1" applyProtection="1"/>
    <xf numFmtId="0" fontId="27" fillId="2" borderId="35" xfId="0" applyFont="1" applyFill="1" applyBorder="1" applyProtection="1"/>
    <xf numFmtId="0" fontId="22" fillId="2" borderId="0" xfId="0" applyFont="1" applyFill="1" applyBorder="1" applyProtection="1"/>
    <xf numFmtId="0" fontId="22" fillId="13" borderId="0" xfId="0" applyFont="1" applyFill="1" applyBorder="1" applyProtection="1"/>
    <xf numFmtId="166" fontId="23" fillId="2" borderId="0" xfId="1" applyNumberFormat="1" applyFont="1" applyFill="1" applyBorder="1" applyProtection="1"/>
    <xf numFmtId="166" fontId="23" fillId="13" borderId="0" xfId="1" applyNumberFormat="1" applyFont="1" applyFill="1" applyBorder="1" applyProtection="1"/>
    <xf numFmtId="0" fontId="28" fillId="2" borderId="36" xfId="0" applyFont="1" applyFill="1" applyBorder="1" applyProtection="1"/>
    <xf numFmtId="0" fontId="16" fillId="7" borderId="19" xfId="0" applyFont="1" applyFill="1" applyBorder="1" applyProtection="1"/>
    <xf numFmtId="0" fontId="28" fillId="5" borderId="19" xfId="0" applyFont="1" applyFill="1" applyBorder="1" applyProtection="1"/>
    <xf numFmtId="166" fontId="28" fillId="5" borderId="39" xfId="0" applyNumberFormat="1" applyFont="1" applyFill="1" applyBorder="1" applyProtection="1"/>
    <xf numFmtId="166" fontId="28" fillId="5" borderId="20" xfId="0" applyNumberFormat="1" applyFont="1" applyFill="1" applyBorder="1" applyProtection="1"/>
    <xf numFmtId="166" fontId="28" fillId="5" borderId="29" xfId="0" applyNumberFormat="1" applyFont="1" applyFill="1" applyBorder="1" applyProtection="1"/>
    <xf numFmtId="166" fontId="28" fillId="5" borderId="0" xfId="0" applyNumberFormat="1" applyFont="1" applyFill="1" applyBorder="1" applyProtection="1"/>
    <xf numFmtId="0" fontId="25" fillId="2" borderId="19" xfId="0" applyFont="1" applyFill="1" applyBorder="1" applyProtection="1"/>
    <xf numFmtId="0" fontId="25" fillId="2" borderId="41" xfId="0" applyFont="1" applyFill="1" applyBorder="1" applyProtection="1"/>
    <xf numFmtId="0" fontId="25" fillId="2" borderId="42" xfId="0" applyFont="1" applyFill="1" applyBorder="1" applyProtection="1"/>
    <xf numFmtId="0" fontId="35" fillId="2" borderId="43" xfId="0" applyFont="1" applyFill="1" applyBorder="1" applyProtection="1"/>
    <xf numFmtId="0" fontId="35" fillId="2" borderId="44" xfId="0" applyFont="1" applyFill="1" applyBorder="1" applyProtection="1"/>
    <xf numFmtId="166" fontId="25" fillId="2" borderId="0" xfId="0" applyNumberFormat="1" applyFont="1" applyFill="1" applyProtection="1"/>
    <xf numFmtId="44" fontId="25" fillId="2" borderId="0" xfId="0" applyNumberFormat="1" applyFont="1" applyFill="1" applyProtection="1"/>
    <xf numFmtId="0" fontId="12" fillId="6" borderId="3" xfId="7" applyFont="1" applyFill="1" applyBorder="1" applyProtection="1">
      <protection locked="0"/>
    </xf>
    <xf numFmtId="0" fontId="6" fillId="2" borderId="0" xfId="3" applyFont="1" applyFill="1" applyAlignment="1" applyProtection="1">
      <alignment vertical="top"/>
      <protection hidden="1"/>
    </xf>
    <xf numFmtId="0" fontId="18" fillId="2" borderId="0" xfId="0" applyFont="1" applyFill="1" applyAlignment="1" applyProtection="1">
      <alignment vertical="top"/>
      <protection hidden="1"/>
    </xf>
    <xf numFmtId="0" fontId="6" fillId="2" borderId="0" xfId="3" applyFont="1" applyFill="1" applyProtection="1">
      <protection hidden="1"/>
    </xf>
    <xf numFmtId="0" fontId="18" fillId="2" borderId="0" xfId="0" applyFont="1" applyFill="1" applyProtection="1">
      <protection hidden="1"/>
    </xf>
    <xf numFmtId="0" fontId="8" fillId="2" borderId="0" xfId="5" applyFont="1" applyFill="1" applyProtection="1">
      <protection hidden="1"/>
    </xf>
    <xf numFmtId="0" fontId="9" fillId="2" borderId="0" xfId="6" applyFont="1" applyFill="1" applyProtection="1">
      <alignment horizontal="left" indent="4"/>
      <protection hidden="1"/>
    </xf>
    <xf numFmtId="166" fontId="27" fillId="6" borderId="32" xfId="1" applyNumberFormat="1" applyFont="1" applyFill="1" applyBorder="1" applyAlignment="1" applyProtection="1">
      <alignment horizontal="right"/>
    </xf>
    <xf numFmtId="166" fontId="27" fillId="6" borderId="33" xfId="1" applyNumberFormat="1" applyFont="1" applyFill="1" applyBorder="1" applyAlignment="1" applyProtection="1">
      <alignment horizontal="right"/>
    </xf>
    <xf numFmtId="44" fontId="27" fillId="6" borderId="29" xfId="1" applyNumberFormat="1" applyFont="1" applyFill="1" applyBorder="1" applyAlignment="1" applyProtection="1">
      <alignment horizontal="right"/>
    </xf>
    <xf numFmtId="44" fontId="27" fillId="6" borderId="0" xfId="1" applyNumberFormat="1" applyFont="1" applyFill="1" applyBorder="1" applyAlignment="1" applyProtection="1">
      <alignment horizontal="right"/>
    </xf>
    <xf numFmtId="166" fontId="27" fillId="6" borderId="29" xfId="1" applyNumberFormat="1" applyFont="1" applyFill="1" applyBorder="1" applyAlignment="1" applyProtection="1">
      <alignment horizontal="right"/>
    </xf>
    <xf numFmtId="166" fontId="27" fillId="6" borderId="0" xfId="1" applyNumberFormat="1" applyFont="1" applyFill="1" applyBorder="1" applyAlignment="1" applyProtection="1">
      <alignment horizontal="right"/>
    </xf>
    <xf numFmtId="0" fontId="46" fillId="13" borderId="1" xfId="0" applyFont="1" applyFill="1" applyBorder="1" applyAlignment="1" applyProtection="1">
      <alignment horizontal="left"/>
      <protection hidden="1"/>
    </xf>
    <xf numFmtId="49" fontId="47" fillId="6" borderId="1" xfId="1" applyNumberFormat="1" applyFont="1" applyFill="1" applyBorder="1" applyAlignment="1" applyProtection="1">
      <alignment horizontal="left" indent="1"/>
      <protection locked="0"/>
    </xf>
    <xf numFmtId="44" fontId="27" fillId="6" borderId="32" xfId="1" applyNumberFormat="1" applyFont="1" applyFill="1" applyBorder="1" applyAlignment="1" applyProtection="1">
      <alignment horizontal="right"/>
    </xf>
    <xf numFmtId="44" fontId="27" fillId="6" borderId="33" xfId="1" applyNumberFormat="1" applyFont="1" applyFill="1" applyBorder="1" applyAlignment="1" applyProtection="1">
      <alignment horizontal="right"/>
    </xf>
    <xf numFmtId="44" fontId="29" fillId="7" borderId="40" xfId="1" applyNumberFormat="1" applyFont="1" applyFill="1" applyBorder="1" applyAlignment="1" applyProtection="1">
      <alignment horizontal="left" indent="2"/>
    </xf>
    <xf numFmtId="44" fontId="29" fillId="7" borderId="39" xfId="1" applyNumberFormat="1" applyFont="1" applyFill="1" applyBorder="1" applyAlignment="1" applyProtection="1">
      <alignment horizontal="left" indent="2"/>
    </xf>
    <xf numFmtId="44" fontId="28" fillId="5" borderId="39" xfId="0" applyNumberFormat="1" applyFont="1" applyFill="1" applyBorder="1" applyAlignment="1" applyProtection="1">
      <alignment horizontal="left" indent="2"/>
    </xf>
    <xf numFmtId="44" fontId="28" fillId="5" borderId="20" xfId="0" applyNumberFormat="1" applyFont="1" applyFill="1" applyBorder="1" applyAlignment="1" applyProtection="1">
      <alignment horizontal="left" indent="2"/>
    </xf>
    <xf numFmtId="0" fontId="48" fillId="2" borderId="0" xfId="0" applyFont="1" applyFill="1"/>
    <xf numFmtId="0" fontId="25" fillId="2" borderId="0" xfId="0" applyFont="1" applyFill="1"/>
    <xf numFmtId="0" fontId="27" fillId="2" borderId="9" xfId="0" applyFont="1" applyFill="1" applyBorder="1" applyAlignment="1" applyProtection="1">
      <alignment wrapText="1"/>
    </xf>
    <xf numFmtId="0" fontId="27" fillId="2" borderId="15" xfId="0" applyFont="1" applyFill="1" applyBorder="1" applyAlignment="1" applyProtection="1">
      <alignment wrapText="1"/>
    </xf>
    <xf numFmtId="166" fontId="31" fillId="2" borderId="15" xfId="0" applyNumberFormat="1" applyFont="1" applyFill="1" applyBorder="1" applyProtection="1"/>
    <xf numFmtId="166" fontId="27" fillId="2" borderId="15" xfId="0" applyNumberFormat="1" applyFont="1" applyFill="1" applyBorder="1" applyProtection="1"/>
    <xf numFmtId="166" fontId="25" fillId="2" borderId="15" xfId="0" applyNumberFormat="1" applyFont="1" applyFill="1" applyBorder="1" applyProtection="1"/>
    <xf numFmtId="0" fontId="44" fillId="10" borderId="45" xfId="0" applyFont="1" applyFill="1" applyBorder="1" applyAlignment="1">
      <alignment horizontal="center" vertical="center" wrapText="1"/>
    </xf>
    <xf numFmtId="0" fontId="44" fillId="10" borderId="46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 applyProtection="1">
      <alignment horizontal="center"/>
    </xf>
    <xf numFmtId="0" fontId="28" fillId="2" borderId="22" xfId="0" applyFont="1" applyFill="1" applyBorder="1" applyAlignment="1" applyProtection="1">
      <alignment horizontal="center"/>
    </xf>
    <xf numFmtId="0" fontId="28" fillId="2" borderId="7" xfId="0" applyNumberFormat="1" applyFont="1" applyFill="1" applyBorder="1" applyAlignment="1" applyProtection="1">
      <alignment horizontal="center"/>
    </xf>
    <xf numFmtId="0" fontId="28" fillId="2" borderId="8" xfId="0" applyNumberFormat="1" applyFont="1" applyFill="1" applyBorder="1" applyAlignment="1" applyProtection="1">
      <alignment horizontal="center"/>
    </xf>
    <xf numFmtId="0" fontId="28" fillId="2" borderId="7" xfId="0" applyFont="1" applyFill="1" applyBorder="1" applyAlignment="1" applyProtection="1">
      <alignment horizontal="center"/>
    </xf>
    <xf numFmtId="0" fontId="28" fillId="2" borderId="8" xfId="0" applyFont="1" applyFill="1" applyBorder="1" applyAlignment="1" applyProtection="1">
      <alignment horizontal="center"/>
    </xf>
    <xf numFmtId="0" fontId="16" fillId="14" borderId="16" xfId="0" applyFont="1" applyFill="1" applyBorder="1" applyAlignment="1" applyProtection="1">
      <alignment horizontal="center" vertical="center" textRotation="90"/>
    </xf>
    <xf numFmtId="0" fontId="16" fillId="15" borderId="16" xfId="0" applyFont="1" applyFill="1" applyBorder="1" applyAlignment="1" applyProtection="1">
      <alignment horizontal="center" vertical="center" textRotation="90"/>
    </xf>
    <xf numFmtId="0" fontId="16" fillId="13" borderId="16" xfId="0" applyFont="1" applyFill="1" applyBorder="1" applyAlignment="1" applyProtection="1">
      <alignment horizontal="center" vertical="center" textRotation="90"/>
    </xf>
    <xf numFmtId="0" fontId="39" fillId="13" borderId="0" xfId="0" applyFont="1" applyFill="1" applyAlignment="1" applyProtection="1">
      <alignment horizontal="center" vertical="center" textRotation="90"/>
    </xf>
    <xf numFmtId="0" fontId="39" fillId="13" borderId="0" xfId="0" applyFont="1" applyFill="1" applyAlignment="1">
      <alignment horizontal="center" vertical="center" textRotation="90"/>
    </xf>
    <xf numFmtId="0" fontId="49" fillId="0" borderId="0" xfId="10" applyFont="1" applyFill="1"/>
    <xf numFmtId="0" fontId="19" fillId="0" borderId="0" xfId="0" applyFont="1" applyFill="1"/>
  </cellXfs>
  <cellStyles count="11">
    <cellStyle name="Bleu Clair" xfId="8"/>
    <cellStyle name="Jaune" xfId="7"/>
    <cellStyle name="Lien hypertexte" xfId="10" builtinId="8"/>
    <cellStyle name="Milliers 2" xfId="9"/>
    <cellStyle name="Monétaire" xfId="1" builtinId="4"/>
    <cellStyle name="Normal" xfId="0" builtinId="0"/>
    <cellStyle name="Normal 3" xfId="3"/>
    <cellStyle name="Texte Aide" xfId="5"/>
    <cellStyle name="Texte gras Aide" xfId="4"/>
    <cellStyle name="Titre 2 aide" xfId="6"/>
    <cellStyle name="Titre Aide" xfId="2"/>
  </cellStyles>
  <dxfs count="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1" defaultTableStyle="TableStyleMedium2" defaultPivotStyle="PivotStyleLight16">
    <tableStyle name="Style de tableau 1" pivot="0" count="0"/>
  </tableStyles>
  <colors>
    <mruColors>
      <color rgb="FF800000"/>
      <color rgb="FF008080"/>
      <color rgb="FFF8F5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808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800" b="1" i="0" baseline="0">
                <a:solidFill>
                  <a:srgbClr val="00808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Trésorerie mensuelle N</a:t>
            </a:r>
          </a:p>
        </c:rich>
      </c:tx>
      <c:layout>
        <c:manualLayout>
          <c:xMode val="edge"/>
          <c:yMode val="edge"/>
          <c:x val="0.37897091722595078"/>
          <c:y val="2.3021579256167338E-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808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'Trésorerie prévisionnelle'!$D$18</c:f>
              <c:strCache>
                <c:ptCount val="1"/>
                <c:pt idx="0">
                  <c:v>TOTAL ENCAISSEMENTS (1)</c:v>
                </c:pt>
              </c:strCache>
            </c:strRef>
          </c:tx>
          <c:spPr>
            <a:solidFill>
              <a:srgbClr val="008080"/>
            </a:solidFill>
            <a:ln>
              <a:solidFill>
                <a:srgbClr val="008080"/>
              </a:solidFill>
            </a:ln>
            <a:effectLst/>
          </c:spPr>
          <c:invertIfNegative val="0"/>
          <c:cat>
            <c:strRef>
              <c:f>'Trésorerie prévisionnelle'!$E$8:$P$8</c:f>
              <c:strCache>
                <c:ptCount val="12"/>
                <c:pt idx="0">
                  <c:v>Janv.</c:v>
                </c:pt>
                <c:pt idx="1">
                  <c:v>Févr.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'Trésorerie prévisionnelle'!$E$18:$P$18</c:f>
              <c:numCache>
                <c:formatCode>_-* #\ ##0\ "€"_-;\-* #\ ##0\ "€"_-;_-* "-"??\ "€"_-;_-@_-</c:formatCode>
                <c:ptCount val="12"/>
                <c:pt idx="0">
                  <c:v>4400</c:v>
                </c:pt>
                <c:pt idx="1">
                  <c:v>4700</c:v>
                </c:pt>
                <c:pt idx="2">
                  <c:v>4000</c:v>
                </c:pt>
                <c:pt idx="3">
                  <c:v>4500</c:v>
                </c:pt>
                <c:pt idx="4">
                  <c:v>4100</c:v>
                </c:pt>
                <c:pt idx="5">
                  <c:v>4500</c:v>
                </c:pt>
                <c:pt idx="6">
                  <c:v>4500</c:v>
                </c:pt>
                <c:pt idx="7">
                  <c:v>4700</c:v>
                </c:pt>
                <c:pt idx="8">
                  <c:v>5000</c:v>
                </c:pt>
                <c:pt idx="9">
                  <c:v>5500</c:v>
                </c:pt>
                <c:pt idx="10">
                  <c:v>5700</c:v>
                </c:pt>
                <c:pt idx="11">
                  <c:v>5400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B5-49EB-B150-A44F9E6025CA}"/>
            </c:ext>
          </c:extLst>
        </c:ser>
        <c:ser>
          <c:idx val="1"/>
          <c:order val="1"/>
          <c:tx>
            <c:strRef>
              <c:f>'Trésorerie prévisionnelle'!$D$60</c:f>
              <c:strCache>
                <c:ptCount val="1"/>
                <c:pt idx="0">
                  <c:v>TOTAL DÉCAISSEMENTS (2)</c:v>
                </c:pt>
              </c:strCache>
            </c:strRef>
          </c:tx>
          <c:spPr>
            <a:solidFill>
              <a:srgbClr val="800000"/>
            </a:solidFill>
            <a:ln>
              <a:noFill/>
            </a:ln>
            <a:effectLst/>
          </c:spPr>
          <c:invertIfNegative val="0"/>
          <c:cat>
            <c:strRef>
              <c:f>'Trésorerie prévisionnelle'!$E$8:$P$8</c:f>
              <c:strCache>
                <c:ptCount val="12"/>
                <c:pt idx="0">
                  <c:v>Janv.</c:v>
                </c:pt>
                <c:pt idx="1">
                  <c:v>Févr.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'Trésorerie prévisionnelle'!$E$60:$P$60</c:f>
              <c:numCache>
                <c:formatCode>_-* #\ ##0\ "€"_-;\-* #\ ##0\ "€"_-;_-* "-"??\ "€"_-;_-@_-</c:formatCode>
                <c:ptCount val="12"/>
                <c:pt idx="0">
                  <c:v>3541.36</c:v>
                </c:pt>
                <c:pt idx="1">
                  <c:v>3148.81</c:v>
                </c:pt>
                <c:pt idx="2">
                  <c:v>3141.36</c:v>
                </c:pt>
                <c:pt idx="3">
                  <c:v>3141.36</c:v>
                </c:pt>
                <c:pt idx="4">
                  <c:v>3241.36</c:v>
                </c:pt>
                <c:pt idx="5">
                  <c:v>3141.36</c:v>
                </c:pt>
                <c:pt idx="6">
                  <c:v>3141.36</c:v>
                </c:pt>
                <c:pt idx="7">
                  <c:v>3291.36</c:v>
                </c:pt>
                <c:pt idx="8">
                  <c:v>3141.36</c:v>
                </c:pt>
                <c:pt idx="9">
                  <c:v>3141.36</c:v>
                </c:pt>
                <c:pt idx="10">
                  <c:v>3141.36</c:v>
                </c:pt>
                <c:pt idx="11">
                  <c:v>3141.36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B5-49EB-B150-A44F9E602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6846048"/>
        <c:axId val="436844872"/>
      </c:barChart>
      <c:lineChart>
        <c:grouping val="standard"/>
        <c:varyColors val="0"/>
        <c:ser>
          <c:idx val="2"/>
          <c:order val="2"/>
          <c:tx>
            <c:strRef>
              <c:f>'Trésorerie prévisionnelle'!$D$62</c:f>
              <c:strCache>
                <c:ptCount val="1"/>
                <c:pt idx="0">
                  <c:v>SOLDE CUMULE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'Trésorerie prévisionnelle'!$E$8:$P$8</c:f>
              <c:strCache>
                <c:ptCount val="12"/>
                <c:pt idx="0">
                  <c:v>Janv.</c:v>
                </c:pt>
                <c:pt idx="1">
                  <c:v>Févr.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'Trésorerie prévisionnelle'!$E$62:$P$62</c:f>
              <c:numCache>
                <c:formatCode>_-* #\ ##0\ "€"_-;\-* #\ ##0\ "€"_-;_-* "-"??\ "€"_-;_-@_-</c:formatCode>
                <c:ptCount val="12"/>
                <c:pt idx="0">
                  <c:v>858.63999999999987</c:v>
                </c:pt>
                <c:pt idx="1">
                  <c:v>2409.83</c:v>
                </c:pt>
                <c:pt idx="2">
                  <c:v>3268.47</c:v>
                </c:pt>
                <c:pt idx="3">
                  <c:v>4627.1099999999997</c:v>
                </c:pt>
                <c:pt idx="4">
                  <c:v>5485.75</c:v>
                </c:pt>
                <c:pt idx="5">
                  <c:v>6844.3899999999994</c:v>
                </c:pt>
                <c:pt idx="6">
                  <c:v>8203.0299999999988</c:v>
                </c:pt>
                <c:pt idx="7">
                  <c:v>9611.6699999999983</c:v>
                </c:pt>
                <c:pt idx="8">
                  <c:v>11470.309999999998</c:v>
                </c:pt>
                <c:pt idx="9">
                  <c:v>13828.949999999997</c:v>
                </c:pt>
                <c:pt idx="10">
                  <c:v>16387.589999999997</c:v>
                </c:pt>
                <c:pt idx="11">
                  <c:v>18646.229999999996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8B5-49EB-B150-A44F9E602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843696"/>
        <c:axId val="436845656"/>
      </c:lineChart>
      <c:catAx>
        <c:axId val="43684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6844872"/>
        <c:crosses val="autoZero"/>
        <c:auto val="1"/>
        <c:lblAlgn val="ctr"/>
        <c:lblOffset val="100"/>
        <c:noMultiLvlLbl val="0"/>
      </c:catAx>
      <c:valAx>
        <c:axId val="43684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6846048"/>
        <c:crosses val="autoZero"/>
        <c:crossBetween val="between"/>
      </c:valAx>
      <c:valAx>
        <c:axId val="436845656"/>
        <c:scaling>
          <c:orientation val="minMax"/>
        </c:scaling>
        <c:delete val="0"/>
        <c:axPos val="r"/>
        <c:numFmt formatCode="_-* #\ ##0\ &quot;€&quot;_-;\-* #\ ##0\ &quot;€&quot;_-;_-* &quot;-&quot;??\ &quot;€&quot;_-;_-@_-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6843696"/>
        <c:crosses val="max"/>
        <c:crossBetween val="between"/>
      </c:valAx>
      <c:catAx>
        <c:axId val="43684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6845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808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800" b="1" i="0" baseline="0">
                <a:solidFill>
                  <a:srgbClr val="00808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Trésorerie mensuelle N+1</a:t>
            </a:r>
            <a:endParaRPr lang="fr-FR" b="1">
              <a:solidFill>
                <a:srgbClr val="00808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808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'Trésorerie prévisionnelle'!$V$18</c:f>
              <c:strCache>
                <c:ptCount val="1"/>
                <c:pt idx="0">
                  <c:v>TOTAL ENCAISSEMENTS (1)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cat>
            <c:strRef>
              <c:f>'Trésorerie prévisionnelle'!$W$8:$AH$8</c:f>
              <c:strCache>
                <c:ptCount val="12"/>
                <c:pt idx="0">
                  <c:v>Janv.</c:v>
                </c:pt>
                <c:pt idx="1">
                  <c:v>Févr.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'Trésorerie prévisionnelle'!$W$18:$AH$18</c:f>
              <c:numCache>
                <c:formatCode>_-* #\ ##0\ "€"_-;\-* #\ ##0\ "€"_-;_-* "-"??\ "€"_-;_-@_-</c:formatCode>
                <c:ptCount val="12"/>
                <c:pt idx="0">
                  <c:v>6000</c:v>
                </c:pt>
                <c:pt idx="1">
                  <c:v>6500</c:v>
                </c:pt>
                <c:pt idx="2">
                  <c:v>6800</c:v>
                </c:pt>
                <c:pt idx="3">
                  <c:v>6800</c:v>
                </c:pt>
                <c:pt idx="4">
                  <c:v>6000</c:v>
                </c:pt>
                <c:pt idx="5">
                  <c:v>5500</c:v>
                </c:pt>
                <c:pt idx="6">
                  <c:v>5000</c:v>
                </c:pt>
                <c:pt idx="7">
                  <c:v>4500</c:v>
                </c:pt>
                <c:pt idx="8">
                  <c:v>4000</c:v>
                </c:pt>
                <c:pt idx="9">
                  <c:v>5500</c:v>
                </c:pt>
                <c:pt idx="10">
                  <c:v>4500</c:v>
                </c:pt>
                <c:pt idx="11">
                  <c:v>4500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64-4227-8AFE-33497ED0CE37}"/>
            </c:ext>
          </c:extLst>
        </c:ser>
        <c:ser>
          <c:idx val="1"/>
          <c:order val="1"/>
          <c:tx>
            <c:strRef>
              <c:f>'Trésorerie prévisionnelle'!$V$60</c:f>
              <c:strCache>
                <c:ptCount val="1"/>
                <c:pt idx="0">
                  <c:v>TOTAL DÉCAISSEMENTS (2)</c:v>
                </c:pt>
              </c:strCache>
            </c:strRef>
          </c:tx>
          <c:spPr>
            <a:solidFill>
              <a:srgbClr val="800000"/>
            </a:solidFill>
            <a:ln>
              <a:noFill/>
            </a:ln>
            <a:effectLst/>
          </c:spPr>
          <c:invertIfNegative val="0"/>
          <c:cat>
            <c:strRef>
              <c:f>'Trésorerie prévisionnelle'!$W$8:$AH$8</c:f>
              <c:strCache>
                <c:ptCount val="12"/>
                <c:pt idx="0">
                  <c:v>Janv.</c:v>
                </c:pt>
                <c:pt idx="1">
                  <c:v>Févr.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'Trésorerie prévisionnelle'!$W$60:$AH$60</c:f>
              <c:numCache>
                <c:formatCode>_-* #\ ##0\ "€"_-;\-* #\ ##0\ "€"_-;_-* "-"??\ "€"_-;_-@_-</c:formatCode>
                <c:ptCount val="12"/>
                <c:pt idx="0">
                  <c:v>3541.36</c:v>
                </c:pt>
                <c:pt idx="1">
                  <c:v>3141.36</c:v>
                </c:pt>
                <c:pt idx="2">
                  <c:v>3141.36</c:v>
                </c:pt>
                <c:pt idx="3">
                  <c:v>3141.36</c:v>
                </c:pt>
                <c:pt idx="4">
                  <c:v>3241.36</c:v>
                </c:pt>
                <c:pt idx="5">
                  <c:v>3141.36</c:v>
                </c:pt>
                <c:pt idx="6">
                  <c:v>3141.36</c:v>
                </c:pt>
                <c:pt idx="7">
                  <c:v>3291.36</c:v>
                </c:pt>
                <c:pt idx="8">
                  <c:v>3141.36</c:v>
                </c:pt>
                <c:pt idx="9">
                  <c:v>3141.36</c:v>
                </c:pt>
                <c:pt idx="10">
                  <c:v>3141.36</c:v>
                </c:pt>
                <c:pt idx="11">
                  <c:v>3141.36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64-4227-8AFE-33497ED0C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846832"/>
        <c:axId val="436847616"/>
      </c:barChart>
      <c:lineChart>
        <c:grouping val="standard"/>
        <c:varyColors val="0"/>
        <c:ser>
          <c:idx val="2"/>
          <c:order val="2"/>
          <c:tx>
            <c:strRef>
              <c:f>'Trésorerie prévisionnelle'!$V$62</c:f>
              <c:strCache>
                <c:ptCount val="1"/>
                <c:pt idx="0">
                  <c:v>SOLDE CUMULE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'Trésorerie prévisionnelle'!$W$8:$AH$8</c:f>
              <c:strCache>
                <c:ptCount val="12"/>
                <c:pt idx="0">
                  <c:v>Janv.</c:v>
                </c:pt>
                <c:pt idx="1">
                  <c:v>Févr.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'Trésorerie prévisionnelle'!$W$62:$AH$62</c:f>
              <c:numCache>
                <c:formatCode>_-* #\ ##0\ "€"_-;\-* #\ ##0\ "€"_-;_-* "-"??\ "€"_-;_-@_-</c:formatCode>
                <c:ptCount val="12"/>
                <c:pt idx="0">
                  <c:v>21104.869999999995</c:v>
                </c:pt>
                <c:pt idx="1">
                  <c:v>24463.509999999995</c:v>
                </c:pt>
                <c:pt idx="2">
                  <c:v>28122.149999999994</c:v>
                </c:pt>
                <c:pt idx="3">
                  <c:v>31780.789999999994</c:v>
                </c:pt>
                <c:pt idx="4">
                  <c:v>34539.429999999993</c:v>
                </c:pt>
                <c:pt idx="5">
                  <c:v>36898.069999999992</c:v>
                </c:pt>
                <c:pt idx="6">
                  <c:v>38756.709999999992</c:v>
                </c:pt>
                <c:pt idx="7">
                  <c:v>39965.349999999991</c:v>
                </c:pt>
                <c:pt idx="8">
                  <c:v>40823.989999999991</c:v>
                </c:pt>
                <c:pt idx="9">
                  <c:v>43182.62999999999</c:v>
                </c:pt>
                <c:pt idx="10">
                  <c:v>44541.26999999999</c:v>
                </c:pt>
                <c:pt idx="11">
                  <c:v>45899.909999999989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E64-4227-8AFE-33497ED0C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843304"/>
        <c:axId val="436842912"/>
      </c:lineChart>
      <c:catAx>
        <c:axId val="43684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6847616"/>
        <c:crosses val="autoZero"/>
        <c:auto val="1"/>
        <c:lblAlgn val="ctr"/>
        <c:lblOffset val="100"/>
        <c:noMultiLvlLbl val="0"/>
      </c:catAx>
      <c:valAx>
        <c:axId val="43684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6846832"/>
        <c:crosses val="autoZero"/>
        <c:crossBetween val="between"/>
      </c:valAx>
      <c:valAx>
        <c:axId val="436842912"/>
        <c:scaling>
          <c:orientation val="minMax"/>
        </c:scaling>
        <c:delete val="0"/>
        <c:axPos val="r"/>
        <c:numFmt formatCode="_-* #\ ##0\ &quot;€&quot;_-;\-* #\ ##0\ &quot;€&quot;_-;_-* &quot;-&quot;??\ &quot;€&quot;_-;_-@_-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6843304"/>
        <c:crosses val="max"/>
        <c:crossBetween val="between"/>
      </c:valAx>
      <c:catAx>
        <c:axId val="436843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6842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808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800" b="1" i="0" baseline="0">
                <a:solidFill>
                  <a:srgbClr val="00808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Trésorerie mensuelle N+2</a:t>
            </a:r>
            <a:endParaRPr lang="fr-FR" b="1">
              <a:solidFill>
                <a:srgbClr val="00808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808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'Trésorerie prévisionnelle'!$AN$18</c:f>
              <c:strCache>
                <c:ptCount val="1"/>
                <c:pt idx="0">
                  <c:v>TOTAL ENCAISSEMENTS (1)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cat>
            <c:strRef>
              <c:f>'Trésorerie prévisionnelle'!$AO$8:$AZ$8</c:f>
              <c:strCache>
                <c:ptCount val="12"/>
                <c:pt idx="0">
                  <c:v>Janv.</c:v>
                </c:pt>
                <c:pt idx="1">
                  <c:v>Févr.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'Trésorerie prévisionnelle'!$AO$18:$AZ$18</c:f>
              <c:numCache>
                <c:formatCode>_-* #\ ##0\ "€"_-;\-* #\ ##0\ "€"_-;_-* "-"??\ "€"_-;_-@_-</c:formatCode>
                <c:ptCount val="12"/>
                <c:pt idx="0">
                  <c:v>4500</c:v>
                </c:pt>
                <c:pt idx="1">
                  <c:v>6500</c:v>
                </c:pt>
                <c:pt idx="2">
                  <c:v>4900</c:v>
                </c:pt>
                <c:pt idx="3">
                  <c:v>6800</c:v>
                </c:pt>
                <c:pt idx="4">
                  <c:v>7500</c:v>
                </c:pt>
                <c:pt idx="5">
                  <c:v>5500</c:v>
                </c:pt>
                <c:pt idx="6">
                  <c:v>5500</c:v>
                </c:pt>
                <c:pt idx="7">
                  <c:v>4500</c:v>
                </c:pt>
                <c:pt idx="8">
                  <c:v>4000</c:v>
                </c:pt>
                <c:pt idx="9">
                  <c:v>5500</c:v>
                </c:pt>
                <c:pt idx="10">
                  <c:v>7500</c:v>
                </c:pt>
                <c:pt idx="11">
                  <c:v>7000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B0-4803-855E-400DDAB4DD29}"/>
            </c:ext>
          </c:extLst>
        </c:ser>
        <c:ser>
          <c:idx val="1"/>
          <c:order val="1"/>
          <c:tx>
            <c:strRef>
              <c:f>'Trésorerie prévisionnelle'!$AN$60</c:f>
              <c:strCache>
                <c:ptCount val="1"/>
                <c:pt idx="0">
                  <c:v>TOTAL DÉCAISSEMENTS (2)</c:v>
                </c:pt>
              </c:strCache>
            </c:strRef>
          </c:tx>
          <c:spPr>
            <a:solidFill>
              <a:srgbClr val="800000"/>
            </a:solidFill>
            <a:ln>
              <a:noFill/>
            </a:ln>
            <a:effectLst/>
          </c:spPr>
          <c:invertIfNegative val="0"/>
          <c:cat>
            <c:strRef>
              <c:f>'Trésorerie prévisionnelle'!$AO$8:$AZ$8</c:f>
              <c:strCache>
                <c:ptCount val="12"/>
                <c:pt idx="0">
                  <c:v>Janv.</c:v>
                </c:pt>
                <c:pt idx="1">
                  <c:v>Févr.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'Trésorerie prévisionnelle'!$AO$60:$AZ$60</c:f>
              <c:numCache>
                <c:formatCode>_-* #\ ##0\ "€"_-;\-* #\ ##0\ "€"_-;_-* "-"??\ "€"_-;_-@_-</c:formatCode>
                <c:ptCount val="12"/>
                <c:pt idx="0">
                  <c:v>3541.36</c:v>
                </c:pt>
                <c:pt idx="1">
                  <c:v>3141.36</c:v>
                </c:pt>
                <c:pt idx="2">
                  <c:v>3141.36</c:v>
                </c:pt>
                <c:pt idx="3">
                  <c:v>3141.36</c:v>
                </c:pt>
                <c:pt idx="4">
                  <c:v>3241.36</c:v>
                </c:pt>
                <c:pt idx="5">
                  <c:v>3141.36</c:v>
                </c:pt>
                <c:pt idx="6">
                  <c:v>3141.36</c:v>
                </c:pt>
                <c:pt idx="7">
                  <c:v>3291.36</c:v>
                </c:pt>
                <c:pt idx="8">
                  <c:v>3141.36</c:v>
                </c:pt>
                <c:pt idx="9">
                  <c:v>3141.36</c:v>
                </c:pt>
                <c:pt idx="10">
                  <c:v>3141.36</c:v>
                </c:pt>
                <c:pt idx="11">
                  <c:v>3141.36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6B0-4803-855E-400DDAB4D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6840952"/>
        <c:axId val="436846440"/>
      </c:barChart>
      <c:lineChart>
        <c:grouping val="standard"/>
        <c:varyColors val="0"/>
        <c:ser>
          <c:idx val="2"/>
          <c:order val="2"/>
          <c:tx>
            <c:strRef>
              <c:f>'Trésorerie prévisionnelle'!$AN$62</c:f>
              <c:strCache>
                <c:ptCount val="1"/>
                <c:pt idx="0">
                  <c:v>SOLDE CUMULE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'Trésorerie prévisionnelle'!$AO$8:$AZ$8</c:f>
              <c:strCache>
                <c:ptCount val="12"/>
                <c:pt idx="0">
                  <c:v>Janv.</c:v>
                </c:pt>
                <c:pt idx="1">
                  <c:v>Févr.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Juill.</c:v>
                </c:pt>
                <c:pt idx="7">
                  <c:v>Août</c:v>
                </c:pt>
                <c:pt idx="8">
                  <c:v>Sept</c:v>
                </c:pt>
                <c:pt idx="9">
                  <c:v>Oct.</c:v>
                </c:pt>
                <c:pt idx="10">
                  <c:v>Nov.</c:v>
                </c:pt>
                <c:pt idx="11">
                  <c:v>Déc.</c:v>
                </c:pt>
              </c:strCache>
            </c:strRef>
          </c:cat>
          <c:val>
            <c:numRef>
              <c:f>'Trésorerie prévisionnelle'!$AO$62:$AZ$62</c:f>
              <c:numCache>
                <c:formatCode>_-* #\ ##0\ "€"_-;\-* #\ ##0\ "€"_-;_-* "-"??\ "€"_-;_-@_-</c:formatCode>
                <c:ptCount val="12"/>
                <c:pt idx="0">
                  <c:v>46858.549999999988</c:v>
                </c:pt>
                <c:pt idx="1">
                  <c:v>50217.189999999988</c:v>
                </c:pt>
                <c:pt idx="2">
                  <c:v>51975.829999999987</c:v>
                </c:pt>
                <c:pt idx="3">
                  <c:v>55634.469999999987</c:v>
                </c:pt>
                <c:pt idx="4">
                  <c:v>59893.109999999986</c:v>
                </c:pt>
                <c:pt idx="5">
                  <c:v>62251.749999999985</c:v>
                </c:pt>
                <c:pt idx="6">
                  <c:v>64610.389999999985</c:v>
                </c:pt>
                <c:pt idx="7">
                  <c:v>65819.029999999984</c:v>
                </c:pt>
                <c:pt idx="8">
                  <c:v>66677.669999999984</c:v>
                </c:pt>
                <c:pt idx="9">
                  <c:v>69036.309999999983</c:v>
                </c:pt>
                <c:pt idx="10">
                  <c:v>73394.949999999983</c:v>
                </c:pt>
                <c:pt idx="11">
                  <c:v>77253.589999999982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6B0-4803-855E-400DDAB4D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842128"/>
        <c:axId val="436847224"/>
      </c:lineChart>
      <c:catAx>
        <c:axId val="436840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6846440"/>
        <c:crosses val="autoZero"/>
        <c:auto val="1"/>
        <c:lblAlgn val="ctr"/>
        <c:lblOffset val="100"/>
        <c:noMultiLvlLbl val="0"/>
      </c:catAx>
      <c:valAx>
        <c:axId val="436846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6840952"/>
        <c:crosses val="autoZero"/>
        <c:crossBetween val="between"/>
      </c:valAx>
      <c:valAx>
        <c:axId val="436847224"/>
        <c:scaling>
          <c:orientation val="minMax"/>
        </c:scaling>
        <c:delete val="0"/>
        <c:axPos val="r"/>
        <c:numFmt formatCode="_-* #\ ##0\ &quot;€&quot;_-;\-* #\ ##0\ &quot;€&quot;_-;_-* &quot;-&quot;??\ &quot;€&quot;_-;_-@_-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6842128"/>
        <c:crosses val="max"/>
        <c:crossBetween val="between"/>
      </c:valAx>
      <c:catAx>
        <c:axId val="436842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6847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808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800" b="1" i="0" baseline="0">
                <a:solidFill>
                  <a:srgbClr val="00808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Trésorerie Annuelle N, N+1, N+2</a:t>
            </a:r>
          </a:p>
        </c:rich>
      </c:tx>
      <c:layout>
        <c:manualLayout>
          <c:xMode val="edge"/>
          <c:yMode val="edge"/>
          <c:x val="0.37897091722595078"/>
          <c:y val="2.3021579256167338E-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808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'Trésorerie prévisionnelle'!$D$18</c:f>
              <c:strCache>
                <c:ptCount val="1"/>
                <c:pt idx="0">
                  <c:v>TOTAL ENCAISSEMENTS (1)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/>
          </c:spPr>
          <c:invertIfNegative val="0"/>
          <c:cat>
            <c:strRef>
              <c:f>('Trésorerie prévisionnelle'!$Q$8,'Trésorerie prévisionnelle'!$AI$8,'Trésorerie prévisionnelle'!$BA$8)</c:f>
              <c:strCache>
                <c:ptCount val="3"/>
                <c:pt idx="0">
                  <c:v>Année 1</c:v>
                </c:pt>
                <c:pt idx="1">
                  <c:v>Année 2</c:v>
                </c:pt>
                <c:pt idx="2">
                  <c:v>Année 3 </c:v>
                </c:pt>
              </c:strCache>
            </c:strRef>
          </c:cat>
          <c:val>
            <c:numRef>
              <c:f>('Trésorerie prévisionnelle'!$Q$18,'Trésorerie prévisionnelle'!$AI$18,'Trésorerie prévisionnelle'!$BA$18)</c:f>
              <c:numCache>
                <c:formatCode>_-* #\ ##0\ "€"_-;\-* #\ ##0\ "€"_-;_-* "-"??\ "€"_-;_-@_-</c:formatCode>
                <c:ptCount val="3"/>
                <c:pt idx="0">
                  <c:v>57000</c:v>
                </c:pt>
                <c:pt idx="1">
                  <c:v>65600</c:v>
                </c:pt>
                <c:pt idx="2">
                  <c:v>69700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3F8-4D6E-9848-9EA53B0E3052}"/>
            </c:ext>
          </c:extLst>
        </c:ser>
        <c:ser>
          <c:idx val="4"/>
          <c:order val="1"/>
          <c:tx>
            <c:strRef>
              <c:f>'Trésorerie prévisionnelle'!$D$60</c:f>
              <c:strCache>
                <c:ptCount val="1"/>
                <c:pt idx="0">
                  <c:v>TOTAL DÉCAISSEMENTS (2)</c:v>
                </c:pt>
              </c:strCache>
            </c:strRef>
          </c:tx>
          <c:spPr>
            <a:solidFill>
              <a:srgbClr val="800000"/>
            </a:solidFill>
            <a:ln>
              <a:noFill/>
            </a:ln>
            <a:effectLst/>
          </c:spPr>
          <c:invertIfNegative val="0"/>
          <c:cat>
            <c:strRef>
              <c:f>('Trésorerie prévisionnelle'!$Q$8,'Trésorerie prévisionnelle'!$AI$8,'Trésorerie prévisionnelle'!$BA$8)</c:f>
              <c:strCache>
                <c:ptCount val="3"/>
                <c:pt idx="0">
                  <c:v>Année 1</c:v>
                </c:pt>
                <c:pt idx="1">
                  <c:v>Année 2</c:v>
                </c:pt>
                <c:pt idx="2">
                  <c:v>Année 3 </c:v>
                </c:pt>
              </c:strCache>
            </c:strRef>
          </c:cat>
          <c:val>
            <c:numRef>
              <c:f>('Trésorerie prévisionnelle'!$Q$60,'Trésorerie prévisionnelle'!$AI$60,'Trésorerie prévisionnelle'!$BA$60)</c:f>
              <c:numCache>
                <c:formatCode>_-* #\ ##0\ "€"_-;\-* #\ ##0\ "€"_-;_-* "-"??\ "€"_-;_-@_-</c:formatCode>
                <c:ptCount val="3"/>
                <c:pt idx="0">
                  <c:v>38353.770000000004</c:v>
                </c:pt>
                <c:pt idx="1">
                  <c:v>38346.32</c:v>
                </c:pt>
                <c:pt idx="2">
                  <c:v>38346.32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3F8-4D6E-9848-9EA53B0E3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841736"/>
        <c:axId val="436841344"/>
      </c:barChart>
      <c:lineChart>
        <c:grouping val="standard"/>
        <c:varyColors val="0"/>
        <c:ser>
          <c:idx val="2"/>
          <c:order val="2"/>
          <c:tx>
            <c:strRef>
              <c:f>'Trésorerie prévisionnelle'!$D$62</c:f>
              <c:strCache>
                <c:ptCount val="1"/>
                <c:pt idx="0">
                  <c:v>SOLDE CUMULE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('Trésorerie prévisionnelle'!$Q$8,'Trésorerie prévisionnelle'!$AI$8,'Trésorerie prévisionnelle'!$BA$8)</c:f>
              <c:strCache>
                <c:ptCount val="3"/>
                <c:pt idx="0">
                  <c:v>Année 1</c:v>
                </c:pt>
                <c:pt idx="1">
                  <c:v>Année 2</c:v>
                </c:pt>
                <c:pt idx="2">
                  <c:v>Année 3 </c:v>
                </c:pt>
              </c:strCache>
            </c:strRef>
          </c:cat>
          <c:val>
            <c:numRef>
              <c:f>('Trésorerie prévisionnelle'!$P$62,'Trésorerie prévisionnelle'!$AH$62,'Trésorerie prévisionnelle'!$AZ$62)</c:f>
              <c:numCache>
                <c:formatCode>_-* #\ ##0\ "€"_-;\-* #\ ##0\ "€"_-;_-* "-"??\ "€"_-;_-@_-</c:formatCode>
                <c:ptCount val="3"/>
                <c:pt idx="0">
                  <c:v>18646.229999999996</c:v>
                </c:pt>
                <c:pt idx="1">
                  <c:v>45899.909999999989</c:v>
                </c:pt>
                <c:pt idx="2">
                  <c:v>77253.589999999982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3F8-4D6E-9848-9EA53B0E3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841736"/>
        <c:axId val="436841344"/>
      </c:lineChart>
      <c:catAx>
        <c:axId val="43684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6841344"/>
        <c:crosses val="autoZero"/>
        <c:auto val="1"/>
        <c:lblAlgn val="ctr"/>
        <c:lblOffset val="100"/>
        <c:noMultiLvlLbl val="0"/>
      </c:catAx>
      <c:valAx>
        <c:axId val="43684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6841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www.creerentreprise.fr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'Page d''accueil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jpeg"/><Relationship Id="rId5" Type="http://schemas.openxmlformats.org/officeDocument/2006/relationships/hyperlink" Target="#'Page d''accueil'!A1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Page d''accueil'!A1"/><Relationship Id="rId1" Type="http://schemas.openxmlformats.org/officeDocument/2006/relationships/image" Target="../media/image1.png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3690937</xdr:colOff>
      <xdr:row>1</xdr:row>
      <xdr:rowOff>126207</xdr:rowOff>
    </xdr:from>
    <xdr:to>
      <xdr:col>2</xdr:col>
      <xdr:colOff>1591469</xdr:colOff>
      <xdr:row>4</xdr:row>
      <xdr:rowOff>69650</xdr:rowOff>
    </xdr:to>
    <xdr:pic>
      <xdr:nvPicPr>
        <xdr:cNvPr id="7" name="Imag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11250" y="673895"/>
          <a:ext cx="2464594" cy="753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9263063</xdr:colOff>
      <xdr:row>24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D57574E6-DDB1-428E-812A-5E3B0DB48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36625"/>
          <a:ext cx="9263063" cy="6175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2</xdr:col>
      <xdr:colOff>371475</xdr:colOff>
      <xdr:row>5</xdr:row>
      <xdr:rowOff>26194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" y="0"/>
          <a:ext cx="1038225" cy="1038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266699</xdr:colOff>
      <xdr:row>2</xdr:row>
      <xdr:rowOff>185737</xdr:rowOff>
    </xdr:from>
    <xdr:to>
      <xdr:col>10</xdr:col>
      <xdr:colOff>504824</xdr:colOff>
      <xdr:row>20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81C8C9AC-A230-4A33-976D-CADBB28F0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733425</xdr:colOff>
      <xdr:row>2</xdr:row>
      <xdr:rowOff>171450</xdr:rowOff>
    </xdr:from>
    <xdr:to>
      <xdr:col>20</xdr:col>
      <xdr:colOff>209550</xdr:colOff>
      <xdr:row>20</xdr:row>
      <xdr:rowOff>52388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6440855A-7409-473C-A412-7889D8DC9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266701</xdr:colOff>
      <xdr:row>20</xdr:row>
      <xdr:rowOff>133350</xdr:rowOff>
    </xdr:from>
    <xdr:to>
      <xdr:col>10</xdr:col>
      <xdr:colOff>495301</xdr:colOff>
      <xdr:row>36</xdr:row>
      <xdr:rowOff>85725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20B49AB1-58E3-48E7-989F-92887F6A3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733425</xdr:colOff>
      <xdr:row>20</xdr:row>
      <xdr:rowOff>133350</xdr:rowOff>
    </xdr:from>
    <xdr:to>
      <xdr:col>20</xdr:col>
      <xdr:colOff>209550</xdr:colOff>
      <xdr:row>36</xdr:row>
      <xdr:rowOff>76200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68BEDA78-8EFD-4019-A83C-2B63D44462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295275</xdr:colOff>
      <xdr:row>3</xdr:row>
      <xdr:rowOff>9525</xdr:rowOff>
    </xdr:from>
    <xdr:to>
      <xdr:col>2</xdr:col>
      <xdr:colOff>38100</xdr:colOff>
      <xdr:row>5</xdr:row>
      <xdr:rowOff>133350</xdr:rowOff>
    </xdr:to>
    <xdr:pic>
      <xdr:nvPicPr>
        <xdr:cNvPr id="6" name="Imag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FDABF505-C425-4A65-95E3-C20CEE4D2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275" y="581025"/>
          <a:ext cx="504825" cy="504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0</xdr:rowOff>
    </xdr:from>
    <xdr:to>
      <xdr:col>11</xdr:col>
      <xdr:colOff>438150</xdr:colOff>
      <xdr:row>6</xdr:row>
      <xdr:rowOff>99060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257175"/>
          <a:ext cx="3238500" cy="1003935"/>
        </a:xfrm>
        <a:prstGeom prst="rect">
          <a:avLst/>
        </a:prstGeom>
      </xdr:spPr>
    </xdr:pic>
    <xdr:clientData/>
  </xdr:twoCellAnchor>
  <xdr:twoCellAnchor editAs="oneCell">
    <xdr:from>
      <xdr:col>11</xdr:col>
      <xdr:colOff>714376</xdr:colOff>
      <xdr:row>0</xdr:row>
      <xdr:rowOff>238125</xdr:rowOff>
    </xdr:from>
    <xdr:to>
      <xdr:col>13</xdr:col>
      <xdr:colOff>0</xdr:colOff>
      <xdr:row>5</xdr:row>
      <xdr:rowOff>66674</xdr:rowOff>
    </xdr:to>
    <xdr:pic>
      <xdr:nvPicPr>
        <xdr:cNvPr id="5" name="Imag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0826" y="238125"/>
          <a:ext cx="809624" cy="80962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5</xdr:col>
      <xdr:colOff>9525</xdr:colOff>
      <xdr:row>18</xdr:row>
      <xdr:rowOff>19050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xmlns="" id="{09AE3E09-036E-44BF-A26A-B679BC049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11544300"/>
          <a:ext cx="7715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projetentreprise.fr/produit/mot-de-passe-budget-tresorerie-excel-3a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="60" zoomScaleNormal="60" workbookViewId="0">
      <selection activeCell="C7" sqref="C7"/>
    </sheetView>
  </sheetViews>
  <sheetFormatPr baseColWidth="10" defaultRowHeight="15" x14ac:dyDescent="0.25"/>
  <cols>
    <col min="1" max="1" width="142.7109375" style="4" customWidth="1"/>
    <col min="2" max="2" width="68.28515625" style="2" bestFit="1" customWidth="1"/>
    <col min="3" max="3" width="67.85546875" style="2" customWidth="1"/>
    <col min="4" max="4" width="4.28515625" style="2" customWidth="1"/>
    <col min="5" max="5" width="32.140625" style="2" customWidth="1"/>
    <col min="6" max="16384" width="11.42578125" style="2"/>
  </cols>
  <sheetData>
    <row r="1" spans="1:5" s="14" customFormat="1" ht="73.5" customHeight="1" x14ac:dyDescent="0.25">
      <c r="A1" s="38" t="s">
        <v>110</v>
      </c>
      <c r="B1" s="39"/>
    </row>
    <row r="2" spans="1:5" x14ac:dyDescent="0.25">
      <c r="A2" s="1"/>
    </row>
    <row r="3" spans="1:5" x14ac:dyDescent="0.25">
      <c r="A3" s="3"/>
    </row>
    <row r="4" spans="1:5" ht="33.75" x14ac:dyDescent="0.5">
      <c r="A4" s="2"/>
      <c r="E4" s="41" t="s">
        <v>112</v>
      </c>
    </row>
    <row r="5" spans="1:5" x14ac:dyDescent="0.25">
      <c r="A5" s="2"/>
      <c r="E5" s="11"/>
    </row>
    <row r="6" spans="1:5" ht="18.75" thickBot="1" x14ac:dyDescent="0.3">
      <c r="B6" s="5"/>
      <c r="E6" s="11"/>
    </row>
    <row r="7" spans="1:5" ht="26.25" x14ac:dyDescent="0.4">
      <c r="B7" s="137" t="s">
        <v>4</v>
      </c>
      <c r="C7" s="138"/>
      <c r="E7" s="152" t="s">
        <v>106</v>
      </c>
    </row>
    <row r="8" spans="1:5" ht="27" thickBot="1" x14ac:dyDescent="0.45">
      <c r="B8" s="137" t="s">
        <v>5</v>
      </c>
      <c r="C8" s="138"/>
      <c r="E8" s="153"/>
    </row>
    <row r="9" spans="1:5" ht="27" thickBot="1" x14ac:dyDescent="0.45">
      <c r="B9" s="137" t="s">
        <v>6</v>
      </c>
      <c r="C9" s="138"/>
      <c r="E9" s="11"/>
    </row>
    <row r="10" spans="1:5" ht="26.25" x14ac:dyDescent="0.4">
      <c r="B10" s="137" t="s">
        <v>7</v>
      </c>
      <c r="C10" s="138"/>
      <c r="E10" s="152" t="s">
        <v>109</v>
      </c>
    </row>
    <row r="11" spans="1:5" ht="27" thickBot="1" x14ac:dyDescent="0.45">
      <c r="B11" s="137" t="s">
        <v>8</v>
      </c>
      <c r="C11" s="138"/>
      <c r="E11" s="153"/>
    </row>
    <row r="12" spans="1:5" ht="27" thickBot="1" x14ac:dyDescent="0.45">
      <c r="B12" s="137" t="s">
        <v>9</v>
      </c>
      <c r="C12" s="138"/>
      <c r="E12" s="11"/>
    </row>
    <row r="13" spans="1:5" ht="26.25" x14ac:dyDescent="0.4">
      <c r="B13" s="137" t="s">
        <v>10</v>
      </c>
      <c r="C13" s="138"/>
      <c r="E13" s="152" t="s">
        <v>111</v>
      </c>
    </row>
    <row r="14" spans="1:5" ht="27" thickBot="1" x14ac:dyDescent="0.45">
      <c r="B14" s="137" t="s">
        <v>11</v>
      </c>
      <c r="C14" s="138"/>
      <c r="E14" s="153"/>
    </row>
    <row r="15" spans="1:5" ht="26.25" x14ac:dyDescent="0.4">
      <c r="B15" s="137" t="s">
        <v>99</v>
      </c>
      <c r="C15" s="138"/>
      <c r="E15" s="40"/>
    </row>
  </sheetData>
  <sheetProtection algorithmName="SHA-512" hashValue="ngrL2ljn0fs71LzRcji2HjL2aJ6xL7wLvos6YYZ4+14XxT6NJeyqK1LW97GRxWnhiZeNcBXS9T8tANhU+9aW2w==" saltValue="xRbMisbM0Ybf5RefYVT/Xw==" spinCount="100000" sheet="1" objects="1" scenarios="1"/>
  <protectedRanges>
    <protectedRange sqref="C7:C15" name="Plage1"/>
  </protectedRanges>
  <mergeCells count="3">
    <mergeCell ref="E7:E8"/>
    <mergeCell ref="E10:E11"/>
    <mergeCell ref="E13:E14"/>
  </mergeCells>
  <hyperlinks>
    <hyperlink ref="E7:E8" location="'Trésorerie prévisionnelle'!A1" display="Trésorerie prévisionnelle "/>
    <hyperlink ref="E10:E11" location="'Visualisation graphique '!A1" display="Visualisation graphique "/>
    <hyperlink ref="E13:E14" location="AIDE!A1" display="Aid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2"/>
  <sheetViews>
    <sheetView zoomScale="80" zoomScaleNormal="80" workbookViewId="0">
      <selection activeCell="H3" sqref="H3"/>
    </sheetView>
  </sheetViews>
  <sheetFormatPr baseColWidth="10" defaultRowHeight="15.75" outlineLevelCol="1" x14ac:dyDescent="0.25"/>
  <cols>
    <col min="1" max="1" width="11.42578125" style="48"/>
    <col min="2" max="2" width="11.42578125" style="46"/>
    <col min="3" max="3" width="11.42578125" style="47"/>
    <col min="4" max="4" width="49.42578125" style="47" bestFit="1" customWidth="1"/>
    <col min="5" max="6" width="20.140625" style="47" customWidth="1" outlineLevel="1"/>
    <col min="7" max="10" width="13.5703125" style="47" customWidth="1" outlineLevel="1"/>
    <col min="11" max="11" width="20.140625" style="47" customWidth="1" outlineLevel="1"/>
    <col min="12" max="12" width="19.85546875" style="47" customWidth="1" outlineLevel="1"/>
    <col min="13" max="13" width="20.140625" style="47" customWidth="1" outlineLevel="1"/>
    <col min="14" max="16" width="13.5703125" style="47" customWidth="1" outlineLevel="1"/>
    <col min="17" max="17" width="14.85546875" style="47" bestFit="1" customWidth="1"/>
    <col min="18" max="18" width="11.42578125" style="46"/>
    <col min="19" max="19" width="11.42578125" style="48"/>
    <col min="20" max="20" width="11.42578125" style="46"/>
    <col min="21" max="21" width="11.42578125" style="49"/>
    <col min="22" max="22" width="47.28515625" style="49" bestFit="1" customWidth="1"/>
    <col min="23" max="23" width="13.5703125" style="49" customWidth="1" outlineLevel="1"/>
    <col min="24" max="25" width="14.85546875" style="49" customWidth="1" outlineLevel="1"/>
    <col min="26" max="27" width="13.5703125" style="49" customWidth="1" outlineLevel="1"/>
    <col min="28" max="30" width="20.7109375" style="49" customWidth="1" outlineLevel="1"/>
    <col min="31" max="31" width="13.5703125" style="49" customWidth="1" outlineLevel="1"/>
    <col min="32" max="33" width="20.7109375" style="49" customWidth="1" outlineLevel="1"/>
    <col min="34" max="34" width="13.5703125" style="49" customWidth="1" outlineLevel="1"/>
    <col min="35" max="35" width="12.7109375" style="49" bestFit="1" customWidth="1"/>
    <col min="36" max="36" width="11.42578125" style="46"/>
    <col min="37" max="37" width="11.42578125" style="48"/>
    <col min="38" max="38" width="11.42578125" style="46"/>
    <col min="39" max="39" width="11.42578125" style="49"/>
    <col min="40" max="40" width="49.42578125" style="49" bestFit="1" customWidth="1"/>
    <col min="41" max="41" width="12.7109375" style="49" customWidth="1" outlineLevel="1"/>
    <col min="42" max="52" width="13.5703125" style="49" customWidth="1" outlineLevel="1"/>
    <col min="53" max="53" width="12.85546875" style="49" bestFit="1" customWidth="1"/>
    <col min="54" max="16384" width="11.42578125" style="46"/>
  </cols>
  <sheetData>
    <row r="1" spans="1:53" x14ac:dyDescent="0.25">
      <c r="A1" s="163" t="s">
        <v>107</v>
      </c>
    </row>
    <row r="2" spans="1:53" x14ac:dyDescent="0.25">
      <c r="A2" s="163"/>
    </row>
    <row r="3" spans="1:53" x14ac:dyDescent="0.25">
      <c r="A3" s="163"/>
    </row>
    <row r="4" spans="1:53" x14ac:dyDescent="0.25">
      <c r="A4" s="163"/>
    </row>
    <row r="5" spans="1:53" x14ac:dyDescent="0.25">
      <c r="A5" s="163"/>
    </row>
    <row r="6" spans="1:53" x14ac:dyDescent="0.25">
      <c r="A6" s="163"/>
      <c r="C6" s="49"/>
      <c r="D6" s="50" t="s">
        <v>119</v>
      </c>
      <c r="E6" s="49"/>
      <c r="F6" s="49"/>
      <c r="G6" s="49"/>
      <c r="H6" s="51"/>
      <c r="I6" s="51"/>
      <c r="J6" s="51"/>
      <c r="K6" s="51"/>
      <c r="L6" s="51"/>
      <c r="M6" s="51"/>
      <c r="N6" s="51"/>
      <c r="O6" s="51"/>
      <c r="P6" s="51"/>
      <c r="Q6" s="49"/>
      <c r="R6" s="52"/>
      <c r="S6" s="53"/>
      <c r="T6" s="52"/>
      <c r="V6" s="50" t="s">
        <v>12</v>
      </c>
      <c r="AJ6" s="52"/>
      <c r="AK6" s="53"/>
      <c r="AL6" s="52"/>
      <c r="AN6" s="50" t="s">
        <v>13</v>
      </c>
    </row>
    <row r="7" spans="1:53" ht="16.5" thickBot="1" x14ac:dyDescent="0.3">
      <c r="A7" s="163"/>
      <c r="C7" s="49"/>
      <c r="D7" s="54"/>
      <c r="E7" s="156" t="s">
        <v>113</v>
      </c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55"/>
      <c r="R7" s="52"/>
      <c r="S7" s="53"/>
      <c r="T7" s="52"/>
      <c r="V7" s="54"/>
      <c r="W7" s="158" t="s">
        <v>114</v>
      </c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55"/>
      <c r="AJ7" s="52"/>
      <c r="AK7" s="53"/>
      <c r="AL7" s="52"/>
      <c r="AN7" s="54"/>
      <c r="AO7" s="158" t="s">
        <v>115</v>
      </c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55"/>
    </row>
    <row r="8" spans="1:53" ht="16.5" thickBot="1" x14ac:dyDescent="0.3">
      <c r="A8" s="163"/>
      <c r="C8" s="49"/>
      <c r="D8" s="56"/>
      <c r="E8" s="57" t="s">
        <v>14</v>
      </c>
      <c r="F8" s="57" t="s">
        <v>15</v>
      </c>
      <c r="G8" s="57" t="s">
        <v>16</v>
      </c>
      <c r="H8" s="57" t="s">
        <v>17</v>
      </c>
      <c r="I8" s="57" t="s">
        <v>18</v>
      </c>
      <c r="J8" s="57" t="s">
        <v>19</v>
      </c>
      <c r="K8" s="57" t="s">
        <v>20</v>
      </c>
      <c r="L8" s="57" t="s">
        <v>21</v>
      </c>
      <c r="M8" s="57" t="s">
        <v>22</v>
      </c>
      <c r="N8" s="57" t="s">
        <v>23</v>
      </c>
      <c r="O8" s="57" t="s">
        <v>24</v>
      </c>
      <c r="P8" s="58" t="s">
        <v>25</v>
      </c>
      <c r="Q8" s="59" t="str">
        <f>E7</f>
        <v>Année 1</v>
      </c>
      <c r="R8" s="52"/>
      <c r="S8" s="53"/>
      <c r="T8" s="52"/>
      <c r="V8" s="56"/>
      <c r="W8" s="57" t="s">
        <v>14</v>
      </c>
      <c r="X8" s="57" t="s">
        <v>15</v>
      </c>
      <c r="Y8" s="57" t="s">
        <v>16</v>
      </c>
      <c r="Z8" s="57" t="s">
        <v>17</v>
      </c>
      <c r="AA8" s="57" t="s">
        <v>18</v>
      </c>
      <c r="AB8" s="57" t="s">
        <v>19</v>
      </c>
      <c r="AC8" s="57" t="s">
        <v>20</v>
      </c>
      <c r="AD8" s="57" t="s">
        <v>21</v>
      </c>
      <c r="AE8" s="57" t="s">
        <v>22</v>
      </c>
      <c r="AF8" s="57" t="s">
        <v>23</v>
      </c>
      <c r="AG8" s="57" t="s">
        <v>24</v>
      </c>
      <c r="AH8" s="58" t="s">
        <v>25</v>
      </c>
      <c r="AI8" s="59" t="str">
        <f>W7</f>
        <v>Année 2</v>
      </c>
      <c r="AJ8" s="52"/>
      <c r="AK8" s="53"/>
      <c r="AL8" s="52"/>
      <c r="AN8" s="56"/>
      <c r="AO8" s="57" t="s">
        <v>14</v>
      </c>
      <c r="AP8" s="57" t="s">
        <v>15</v>
      </c>
      <c r="AQ8" s="57" t="s">
        <v>16</v>
      </c>
      <c r="AR8" s="57" t="s">
        <v>17</v>
      </c>
      <c r="AS8" s="57" t="s">
        <v>18</v>
      </c>
      <c r="AT8" s="57" t="s">
        <v>19</v>
      </c>
      <c r="AU8" s="57" t="s">
        <v>20</v>
      </c>
      <c r="AV8" s="57" t="s">
        <v>21</v>
      </c>
      <c r="AW8" s="57" t="s">
        <v>22</v>
      </c>
      <c r="AX8" s="57" t="s">
        <v>23</v>
      </c>
      <c r="AY8" s="57" t="s">
        <v>24</v>
      </c>
      <c r="AZ8" s="58" t="s">
        <v>25</v>
      </c>
      <c r="BA8" s="59" t="str">
        <f>AO7</f>
        <v xml:space="preserve">Année 3 </v>
      </c>
    </row>
    <row r="9" spans="1:53" ht="16.5" thickTop="1" x14ac:dyDescent="0.25">
      <c r="A9" s="163"/>
      <c r="C9" s="49"/>
      <c r="D9" s="60" t="s">
        <v>26</v>
      </c>
      <c r="E9" s="61"/>
      <c r="F9" s="16">
        <f>SUM(E62)</f>
        <v>858.63999999999987</v>
      </c>
      <c r="G9" s="16">
        <f>SUM(F62)</f>
        <v>2409.83</v>
      </c>
      <c r="H9" s="17">
        <f t="shared" ref="H9:P9" si="0">SUM(G62)</f>
        <v>3268.47</v>
      </c>
      <c r="I9" s="17">
        <f t="shared" si="0"/>
        <v>4627.1099999999997</v>
      </c>
      <c r="J9" s="17">
        <f t="shared" si="0"/>
        <v>5485.75</v>
      </c>
      <c r="K9" s="17">
        <f t="shared" si="0"/>
        <v>6844.3899999999994</v>
      </c>
      <c r="L9" s="17">
        <f t="shared" si="0"/>
        <v>8203.0299999999988</v>
      </c>
      <c r="M9" s="17">
        <f t="shared" si="0"/>
        <v>9611.6699999999983</v>
      </c>
      <c r="N9" s="17">
        <f t="shared" si="0"/>
        <v>11470.309999999998</v>
      </c>
      <c r="O9" s="17">
        <f t="shared" si="0"/>
        <v>13828.949999999997</v>
      </c>
      <c r="P9" s="17">
        <f t="shared" si="0"/>
        <v>16387.589999999997</v>
      </c>
      <c r="Q9" s="149">
        <f>SUM(E9:P9)</f>
        <v>82995.739999999991</v>
      </c>
      <c r="R9" s="52"/>
      <c r="S9" s="53"/>
      <c r="T9" s="52"/>
      <c r="V9" s="60" t="s">
        <v>26</v>
      </c>
      <c r="W9" s="62">
        <f>Q61</f>
        <v>18646.229999999996</v>
      </c>
      <c r="X9" s="16">
        <f t="shared" ref="X9" si="1">SUM(W62)</f>
        <v>21104.869999999995</v>
      </c>
      <c r="Y9" s="16">
        <f t="shared" ref="Y9:AH9" si="2">SUM(X62)</f>
        <v>24463.509999999995</v>
      </c>
      <c r="Z9" s="17">
        <f t="shared" si="2"/>
        <v>28122.149999999994</v>
      </c>
      <c r="AA9" s="17">
        <f t="shared" si="2"/>
        <v>31780.789999999994</v>
      </c>
      <c r="AB9" s="17">
        <f t="shared" si="2"/>
        <v>34539.429999999993</v>
      </c>
      <c r="AC9" s="17">
        <f t="shared" si="2"/>
        <v>36898.069999999992</v>
      </c>
      <c r="AD9" s="17">
        <f t="shared" si="2"/>
        <v>38756.709999999992</v>
      </c>
      <c r="AE9" s="17">
        <f>SUM(AD62)</f>
        <v>39965.349999999991</v>
      </c>
      <c r="AF9" s="17">
        <f t="shared" si="2"/>
        <v>40823.989999999991</v>
      </c>
      <c r="AG9" s="17">
        <f t="shared" si="2"/>
        <v>43182.62999999999</v>
      </c>
      <c r="AH9" s="17">
        <f t="shared" si="2"/>
        <v>44541.26999999999</v>
      </c>
      <c r="AI9" s="149">
        <f>SUM(W9:AH9)</f>
        <v>402825</v>
      </c>
      <c r="AJ9" s="52"/>
      <c r="AK9" s="53"/>
      <c r="AL9" s="52"/>
      <c r="AN9" s="60" t="s">
        <v>26</v>
      </c>
      <c r="AO9" s="62">
        <f>AH62</f>
        <v>45899.909999999989</v>
      </c>
      <c r="AP9" s="16">
        <f>SUM(AO62)</f>
        <v>46858.549999999988</v>
      </c>
      <c r="AQ9" s="16">
        <f t="shared" ref="AQ9:AZ9" si="3">SUM(AP62)</f>
        <v>50217.189999999988</v>
      </c>
      <c r="AR9" s="17">
        <f t="shared" si="3"/>
        <v>51975.829999999987</v>
      </c>
      <c r="AS9" s="17">
        <f t="shared" si="3"/>
        <v>55634.469999999987</v>
      </c>
      <c r="AT9" s="17">
        <f t="shared" si="3"/>
        <v>59893.109999999986</v>
      </c>
      <c r="AU9" s="17">
        <f t="shared" si="3"/>
        <v>62251.749999999985</v>
      </c>
      <c r="AV9" s="17">
        <f t="shared" si="3"/>
        <v>64610.389999999985</v>
      </c>
      <c r="AW9" s="17">
        <f t="shared" si="3"/>
        <v>65819.029999999984</v>
      </c>
      <c r="AX9" s="17">
        <f t="shared" si="3"/>
        <v>66677.669999999984</v>
      </c>
      <c r="AY9" s="17">
        <f t="shared" si="3"/>
        <v>69036.309999999983</v>
      </c>
      <c r="AZ9" s="17">
        <f t="shared" si="3"/>
        <v>73394.949999999983</v>
      </c>
      <c r="BA9" s="149">
        <f>SUM(AO9:AZ9)</f>
        <v>712269.1599999998</v>
      </c>
    </row>
    <row r="10" spans="1:53" x14ac:dyDescent="0.25">
      <c r="A10" s="163"/>
      <c r="C10" s="160" t="s">
        <v>27</v>
      </c>
      <c r="D10" s="147" t="s">
        <v>28</v>
      </c>
      <c r="E10" s="44">
        <v>0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149">
        <f>SUM(E10:P10)</f>
        <v>0</v>
      </c>
      <c r="R10" s="52"/>
      <c r="S10" s="53"/>
      <c r="T10" s="52"/>
      <c r="U10" s="161" t="s">
        <v>27</v>
      </c>
      <c r="V10" s="147" t="s">
        <v>28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49">
        <f>SUM(W10:AH10)</f>
        <v>0</v>
      </c>
      <c r="AJ10" s="52"/>
      <c r="AK10" s="53"/>
      <c r="AL10" s="52"/>
      <c r="AM10" s="162" t="s">
        <v>27</v>
      </c>
      <c r="AN10" s="147" t="s">
        <v>28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49">
        <f>SUM(AO10:AZ10)</f>
        <v>0</v>
      </c>
    </row>
    <row r="11" spans="1:53" x14ac:dyDescent="0.25">
      <c r="A11" s="163"/>
      <c r="C11" s="160"/>
      <c r="D11" s="148" t="s">
        <v>29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149">
        <f t="shared" ref="Q11:Q57" si="4">SUM(E11:P11)</f>
        <v>0</v>
      </c>
      <c r="R11" s="52"/>
      <c r="S11" s="53"/>
      <c r="T11" s="52"/>
      <c r="U11" s="161"/>
      <c r="V11" s="148" t="s">
        <v>29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49">
        <f t="shared" ref="AI11" si="5">SUM(W11:AH11)</f>
        <v>0</v>
      </c>
      <c r="AJ11" s="52"/>
      <c r="AK11" s="53"/>
      <c r="AL11" s="52"/>
      <c r="AM11" s="162"/>
      <c r="AN11" s="148" t="s">
        <v>29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49">
        <f t="shared" ref="BA11" si="6">SUM(AO11:AZ11)</f>
        <v>0</v>
      </c>
    </row>
    <row r="12" spans="1:53" x14ac:dyDescent="0.25">
      <c r="A12" s="163"/>
      <c r="C12" s="160"/>
      <c r="D12" s="148" t="s">
        <v>30</v>
      </c>
      <c r="E12" s="44">
        <v>4400</v>
      </c>
      <c r="F12" s="44">
        <v>4700</v>
      </c>
      <c r="G12" s="44">
        <v>4000</v>
      </c>
      <c r="H12" s="44">
        <v>4500</v>
      </c>
      <c r="I12" s="44">
        <v>4100</v>
      </c>
      <c r="J12" s="44">
        <v>4500</v>
      </c>
      <c r="K12" s="44">
        <v>4500</v>
      </c>
      <c r="L12" s="44">
        <v>4700</v>
      </c>
      <c r="M12" s="44">
        <v>5000</v>
      </c>
      <c r="N12" s="44">
        <v>5500</v>
      </c>
      <c r="O12" s="44">
        <v>5700</v>
      </c>
      <c r="P12" s="44">
        <v>5400</v>
      </c>
      <c r="Q12" s="149">
        <f t="shared" si="4"/>
        <v>57000</v>
      </c>
      <c r="R12" s="52"/>
      <c r="S12" s="53"/>
      <c r="T12" s="52"/>
      <c r="U12" s="161"/>
      <c r="V12" s="148" t="s">
        <v>30</v>
      </c>
      <c r="W12" s="18">
        <v>6000</v>
      </c>
      <c r="X12" s="18">
        <v>6500</v>
      </c>
      <c r="Y12" s="18">
        <v>6800</v>
      </c>
      <c r="Z12" s="18">
        <v>6800</v>
      </c>
      <c r="AA12" s="18">
        <v>6000</v>
      </c>
      <c r="AB12" s="18">
        <v>5500</v>
      </c>
      <c r="AC12" s="18">
        <v>5000</v>
      </c>
      <c r="AD12" s="18">
        <v>4500</v>
      </c>
      <c r="AE12" s="18">
        <v>4000</v>
      </c>
      <c r="AF12" s="18">
        <v>5500</v>
      </c>
      <c r="AG12" s="18">
        <v>4500</v>
      </c>
      <c r="AH12" s="18">
        <v>4500</v>
      </c>
      <c r="AI12" s="149">
        <f t="shared" ref="AI12" si="7">SUM(W12:AH12)</f>
        <v>65600</v>
      </c>
      <c r="AJ12" s="52"/>
      <c r="AK12" s="53"/>
      <c r="AL12" s="52"/>
      <c r="AM12" s="162"/>
      <c r="AN12" s="148" t="s">
        <v>30</v>
      </c>
      <c r="AO12" s="18">
        <v>4500</v>
      </c>
      <c r="AP12" s="18">
        <v>6500</v>
      </c>
      <c r="AQ12" s="18">
        <v>4900</v>
      </c>
      <c r="AR12" s="18">
        <v>6800</v>
      </c>
      <c r="AS12" s="18">
        <v>7500</v>
      </c>
      <c r="AT12" s="18">
        <v>5500</v>
      </c>
      <c r="AU12" s="18">
        <v>5500</v>
      </c>
      <c r="AV12" s="18">
        <v>4500</v>
      </c>
      <c r="AW12" s="18">
        <v>4000</v>
      </c>
      <c r="AX12" s="18">
        <v>5500</v>
      </c>
      <c r="AY12" s="18">
        <v>7500</v>
      </c>
      <c r="AZ12" s="18">
        <v>7000</v>
      </c>
      <c r="BA12" s="149">
        <f t="shared" ref="BA12" si="8">SUM(AO12:AZ12)</f>
        <v>69700</v>
      </c>
    </row>
    <row r="13" spans="1:53" x14ac:dyDescent="0.25">
      <c r="A13" s="163"/>
      <c r="C13" s="160"/>
      <c r="D13" s="70" t="s">
        <v>31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149">
        <f t="shared" si="4"/>
        <v>0</v>
      </c>
      <c r="R13" s="52"/>
      <c r="S13" s="53"/>
      <c r="T13" s="52"/>
      <c r="U13" s="161"/>
      <c r="V13" s="70" t="s">
        <v>31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49">
        <f t="shared" ref="AI13:AI16" si="9">SUM(W13:AH13)</f>
        <v>0</v>
      </c>
      <c r="AJ13" s="52"/>
      <c r="AK13" s="53"/>
      <c r="AL13" s="52"/>
      <c r="AM13" s="162"/>
      <c r="AN13" s="70" t="s">
        <v>31</v>
      </c>
      <c r="AO13" s="18">
        <v>0</v>
      </c>
      <c r="AP13" s="18">
        <v>0</v>
      </c>
      <c r="AQ13" s="18">
        <v>0</v>
      </c>
      <c r="AR13" s="18">
        <v>0</v>
      </c>
      <c r="AS13" s="18">
        <v>0</v>
      </c>
      <c r="AT13" s="18">
        <v>0</v>
      </c>
      <c r="AU13" s="18">
        <v>0</v>
      </c>
      <c r="AV13" s="18">
        <v>0</v>
      </c>
      <c r="AW13" s="18">
        <v>0</v>
      </c>
      <c r="AX13" s="18">
        <v>0</v>
      </c>
      <c r="AY13" s="18">
        <v>0</v>
      </c>
      <c r="AZ13" s="18">
        <v>0</v>
      </c>
      <c r="BA13" s="149">
        <f t="shared" ref="BA13:BA17" si="10">SUM(AO13:AZ13)</f>
        <v>0</v>
      </c>
    </row>
    <row r="14" spans="1:53" x14ac:dyDescent="0.25">
      <c r="A14" s="163"/>
      <c r="C14" s="160"/>
      <c r="D14" s="70" t="s">
        <v>32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149">
        <f>SUM(E14:P14)</f>
        <v>0</v>
      </c>
      <c r="R14" s="52"/>
      <c r="S14" s="53"/>
      <c r="T14" s="52"/>
      <c r="U14" s="161"/>
      <c r="V14" s="70" t="s">
        <v>32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49">
        <f t="shared" si="9"/>
        <v>0</v>
      </c>
      <c r="AJ14" s="52"/>
      <c r="AK14" s="53"/>
      <c r="AL14" s="52"/>
      <c r="AM14" s="162"/>
      <c r="AN14" s="70" t="s">
        <v>32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49">
        <f t="shared" si="10"/>
        <v>0</v>
      </c>
    </row>
    <row r="15" spans="1:53" x14ac:dyDescent="0.25">
      <c r="A15" s="163"/>
      <c r="C15" s="160"/>
      <c r="D15" s="70" t="s">
        <v>33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149">
        <f>SUM(E15:P15)</f>
        <v>0</v>
      </c>
      <c r="R15" s="52"/>
      <c r="S15" s="53"/>
      <c r="T15" s="52"/>
      <c r="U15" s="161"/>
      <c r="V15" s="70" t="s">
        <v>33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49">
        <f t="shared" si="9"/>
        <v>0</v>
      </c>
      <c r="AJ15" s="52"/>
      <c r="AK15" s="53"/>
      <c r="AL15" s="52"/>
      <c r="AM15" s="162"/>
      <c r="AN15" s="70" t="s">
        <v>33</v>
      </c>
      <c r="AO15" s="18">
        <v>0</v>
      </c>
      <c r="AP15" s="18">
        <v>0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0</v>
      </c>
      <c r="AY15" s="18">
        <v>0</v>
      </c>
      <c r="AZ15" s="18">
        <v>0</v>
      </c>
      <c r="BA15" s="149">
        <f t="shared" si="10"/>
        <v>0</v>
      </c>
    </row>
    <row r="16" spans="1:53" x14ac:dyDescent="0.25">
      <c r="A16" s="163"/>
      <c r="C16" s="160"/>
      <c r="D16" s="70" t="s">
        <v>34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149">
        <f>SUM(E16:P16)</f>
        <v>0</v>
      </c>
      <c r="R16" s="52"/>
      <c r="S16" s="53"/>
      <c r="T16" s="52"/>
      <c r="U16" s="161"/>
      <c r="V16" s="70" t="s">
        <v>34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49">
        <f t="shared" si="9"/>
        <v>0</v>
      </c>
      <c r="AJ16" s="52"/>
      <c r="AK16" s="53"/>
      <c r="AL16" s="52"/>
      <c r="AM16" s="162"/>
      <c r="AN16" s="70" t="s">
        <v>34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0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49">
        <f t="shared" si="10"/>
        <v>0</v>
      </c>
    </row>
    <row r="17" spans="1:53" x14ac:dyDescent="0.25">
      <c r="A17" s="163"/>
      <c r="C17" s="160"/>
      <c r="D17" s="70" t="s">
        <v>35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149">
        <f t="shared" si="4"/>
        <v>0</v>
      </c>
      <c r="R17" s="52"/>
      <c r="S17" s="53"/>
      <c r="T17" s="52"/>
      <c r="U17" s="161"/>
      <c r="V17" s="70" t="s">
        <v>35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49">
        <f>SUM(W17:AH17)</f>
        <v>0</v>
      </c>
      <c r="AJ17" s="52"/>
      <c r="AK17" s="53"/>
      <c r="AL17" s="52"/>
      <c r="AM17" s="162"/>
      <c r="AN17" s="70" t="s">
        <v>35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0</v>
      </c>
      <c r="BA17" s="149">
        <f t="shared" si="10"/>
        <v>0</v>
      </c>
    </row>
    <row r="18" spans="1:53" x14ac:dyDescent="0.25">
      <c r="A18" s="163"/>
      <c r="C18" s="64"/>
      <c r="D18" s="65" t="s">
        <v>36</v>
      </c>
      <c r="E18" s="45">
        <f t="shared" ref="E18:P18" si="11">SUM(E13:E17)+E12+E11+E10</f>
        <v>4400</v>
      </c>
      <c r="F18" s="45">
        <f>SUM(F13:F17)+F12+F11+F10</f>
        <v>4700</v>
      </c>
      <c r="G18" s="45">
        <f>SUM(G13:G17)+G12+G11+G10</f>
        <v>4000</v>
      </c>
      <c r="H18" s="45">
        <f t="shared" si="11"/>
        <v>4500</v>
      </c>
      <c r="I18" s="45">
        <f t="shared" si="11"/>
        <v>4100</v>
      </c>
      <c r="J18" s="45">
        <f t="shared" si="11"/>
        <v>4500</v>
      </c>
      <c r="K18" s="45">
        <f t="shared" si="11"/>
        <v>4500</v>
      </c>
      <c r="L18" s="45">
        <f t="shared" si="11"/>
        <v>4700</v>
      </c>
      <c r="M18" s="45">
        <f t="shared" si="11"/>
        <v>5000</v>
      </c>
      <c r="N18" s="45">
        <f t="shared" si="11"/>
        <v>5500</v>
      </c>
      <c r="O18" s="45">
        <f t="shared" si="11"/>
        <v>5700</v>
      </c>
      <c r="P18" s="45">
        <f t="shared" si="11"/>
        <v>5400</v>
      </c>
      <c r="Q18" s="149">
        <f>SUM(E18:P18)</f>
        <v>57000</v>
      </c>
      <c r="R18" s="52"/>
      <c r="S18" s="53"/>
      <c r="T18" s="52"/>
      <c r="U18" s="66"/>
      <c r="V18" s="67" t="s">
        <v>36</v>
      </c>
      <c r="W18" s="45">
        <f t="shared" ref="W18:AH18" si="12">SUM(W13:W17)+W12+W11+W10</f>
        <v>6000</v>
      </c>
      <c r="X18" s="45">
        <f t="shared" si="12"/>
        <v>6500</v>
      </c>
      <c r="Y18" s="45">
        <f t="shared" si="12"/>
        <v>6800</v>
      </c>
      <c r="Z18" s="45">
        <f t="shared" si="12"/>
        <v>6800</v>
      </c>
      <c r="AA18" s="45">
        <f t="shared" si="12"/>
        <v>6000</v>
      </c>
      <c r="AB18" s="45">
        <f t="shared" si="12"/>
        <v>5500</v>
      </c>
      <c r="AC18" s="45">
        <f t="shared" si="12"/>
        <v>5000</v>
      </c>
      <c r="AD18" s="45">
        <f t="shared" si="12"/>
        <v>4500</v>
      </c>
      <c r="AE18" s="45">
        <f t="shared" si="12"/>
        <v>4000</v>
      </c>
      <c r="AF18" s="45">
        <f t="shared" si="12"/>
        <v>5500</v>
      </c>
      <c r="AG18" s="45">
        <f t="shared" si="12"/>
        <v>4500</v>
      </c>
      <c r="AH18" s="45">
        <f t="shared" si="12"/>
        <v>4500</v>
      </c>
      <c r="AI18" s="149">
        <f>SUM(W18:AH18)</f>
        <v>65600</v>
      </c>
      <c r="AJ18" s="52"/>
      <c r="AK18" s="53"/>
      <c r="AL18" s="52"/>
      <c r="AM18" s="64"/>
      <c r="AN18" s="68" t="s">
        <v>36</v>
      </c>
      <c r="AO18" s="45">
        <f t="shared" ref="AO18:AZ18" si="13">SUM(AO13:AO17)+AO12+AO11+AO10</f>
        <v>4500</v>
      </c>
      <c r="AP18" s="45">
        <f t="shared" si="13"/>
        <v>6500</v>
      </c>
      <c r="AQ18" s="45">
        <f t="shared" si="13"/>
        <v>4900</v>
      </c>
      <c r="AR18" s="45">
        <f t="shared" si="13"/>
        <v>6800</v>
      </c>
      <c r="AS18" s="45">
        <f t="shared" si="13"/>
        <v>7500</v>
      </c>
      <c r="AT18" s="45">
        <f t="shared" si="13"/>
        <v>5500</v>
      </c>
      <c r="AU18" s="45">
        <f t="shared" si="13"/>
        <v>5500</v>
      </c>
      <c r="AV18" s="45">
        <f t="shared" si="13"/>
        <v>4500</v>
      </c>
      <c r="AW18" s="45">
        <f t="shared" si="13"/>
        <v>4000</v>
      </c>
      <c r="AX18" s="45">
        <f t="shared" si="13"/>
        <v>5500</v>
      </c>
      <c r="AY18" s="45">
        <f t="shared" si="13"/>
        <v>7500</v>
      </c>
      <c r="AZ18" s="45">
        <f t="shared" si="13"/>
        <v>7000</v>
      </c>
      <c r="BA18" s="149">
        <f>SUM(AO18:AZ18)</f>
        <v>69700</v>
      </c>
    </row>
    <row r="19" spans="1:53" x14ac:dyDescent="0.25">
      <c r="A19" s="163"/>
      <c r="C19" s="160" t="s">
        <v>37</v>
      </c>
      <c r="D19" s="70" t="s">
        <v>38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149">
        <f t="shared" si="4"/>
        <v>0</v>
      </c>
      <c r="R19" s="52"/>
      <c r="S19" s="53"/>
      <c r="T19" s="52"/>
      <c r="U19" s="161" t="s">
        <v>37</v>
      </c>
      <c r="V19" s="70" t="s">
        <v>38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149">
        <f t="shared" ref="AI19:AI36" si="14">SUM(W19:AH19)</f>
        <v>0</v>
      </c>
      <c r="AJ19" s="52"/>
      <c r="AK19" s="53"/>
      <c r="AL19" s="52"/>
      <c r="AM19" s="162" t="s">
        <v>37</v>
      </c>
      <c r="AN19" s="70" t="s">
        <v>38</v>
      </c>
      <c r="AO19" s="69">
        <v>0</v>
      </c>
      <c r="AP19" s="69">
        <v>0</v>
      </c>
      <c r="AQ19" s="69">
        <v>0</v>
      </c>
      <c r="AR19" s="69">
        <v>0</v>
      </c>
      <c r="AS19" s="69">
        <v>0</v>
      </c>
      <c r="AT19" s="69">
        <v>0</v>
      </c>
      <c r="AU19" s="69">
        <v>0</v>
      </c>
      <c r="AV19" s="69">
        <v>0</v>
      </c>
      <c r="AW19" s="69">
        <v>0</v>
      </c>
      <c r="AX19" s="69">
        <v>0</v>
      </c>
      <c r="AY19" s="69">
        <v>0</v>
      </c>
      <c r="AZ19" s="69">
        <v>0</v>
      </c>
      <c r="BA19" s="149">
        <f t="shared" ref="BA19:BA36" si="15">SUM(AO19:AZ19)</f>
        <v>0</v>
      </c>
    </row>
    <row r="20" spans="1:53" x14ac:dyDescent="0.25">
      <c r="A20" s="163"/>
      <c r="C20" s="160"/>
      <c r="D20" s="70" t="s">
        <v>39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149">
        <f t="shared" si="4"/>
        <v>0</v>
      </c>
      <c r="R20" s="52"/>
      <c r="S20" s="53"/>
      <c r="T20" s="52"/>
      <c r="U20" s="161"/>
      <c r="V20" s="70" t="s">
        <v>39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149">
        <f t="shared" si="14"/>
        <v>0</v>
      </c>
      <c r="AJ20" s="52"/>
      <c r="AK20" s="53"/>
      <c r="AL20" s="52"/>
      <c r="AM20" s="162"/>
      <c r="AN20" s="70" t="s">
        <v>39</v>
      </c>
      <c r="AO20" s="69">
        <v>0</v>
      </c>
      <c r="AP20" s="69">
        <v>0</v>
      </c>
      <c r="AQ20" s="69">
        <v>0</v>
      </c>
      <c r="AR20" s="69">
        <v>0</v>
      </c>
      <c r="AS20" s="69">
        <v>0</v>
      </c>
      <c r="AT20" s="69">
        <v>0</v>
      </c>
      <c r="AU20" s="69">
        <v>0</v>
      </c>
      <c r="AV20" s="69">
        <v>0</v>
      </c>
      <c r="AW20" s="69">
        <v>0</v>
      </c>
      <c r="AX20" s="69">
        <v>0</v>
      </c>
      <c r="AY20" s="69">
        <v>0</v>
      </c>
      <c r="AZ20" s="69">
        <v>0</v>
      </c>
      <c r="BA20" s="149">
        <f t="shared" si="15"/>
        <v>0</v>
      </c>
    </row>
    <row r="21" spans="1:53" x14ac:dyDescent="0.25">
      <c r="A21" s="163"/>
      <c r="C21" s="160"/>
      <c r="D21" s="70" t="s">
        <v>40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>
        <v>0</v>
      </c>
      <c r="Q21" s="150">
        <f>SUM(E21:P21)</f>
        <v>0</v>
      </c>
      <c r="R21" s="52"/>
      <c r="S21" s="53"/>
      <c r="T21" s="52"/>
      <c r="U21" s="161"/>
      <c r="V21" s="70" t="s">
        <v>40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>
        <v>0</v>
      </c>
      <c r="AI21" s="150">
        <f t="shared" si="14"/>
        <v>0</v>
      </c>
      <c r="AJ21" s="52"/>
      <c r="AK21" s="53"/>
      <c r="AL21" s="52"/>
      <c r="AM21" s="162"/>
      <c r="AN21" s="70" t="s">
        <v>40</v>
      </c>
      <c r="AO21" s="42">
        <v>0</v>
      </c>
      <c r="AP21" s="42">
        <v>0</v>
      </c>
      <c r="AQ21" s="42">
        <v>0</v>
      </c>
      <c r="AR21" s="42">
        <v>0</v>
      </c>
      <c r="AS21" s="42">
        <v>0</v>
      </c>
      <c r="AT21" s="42">
        <v>0</v>
      </c>
      <c r="AU21" s="42">
        <v>0</v>
      </c>
      <c r="AV21" s="42">
        <v>0</v>
      </c>
      <c r="AW21" s="42">
        <v>0</v>
      </c>
      <c r="AX21" s="42">
        <v>0</v>
      </c>
      <c r="AY21" s="42">
        <v>0</v>
      </c>
      <c r="AZ21" s="42">
        <v>0</v>
      </c>
      <c r="BA21" s="150">
        <f t="shared" si="15"/>
        <v>0</v>
      </c>
    </row>
    <row r="22" spans="1:53" x14ac:dyDescent="0.25">
      <c r="A22" s="163"/>
      <c r="C22" s="160"/>
      <c r="D22" s="70" t="s">
        <v>41</v>
      </c>
      <c r="E22" s="42">
        <v>800</v>
      </c>
      <c r="F22" s="42">
        <v>800</v>
      </c>
      <c r="G22" s="42">
        <v>800</v>
      </c>
      <c r="H22" s="42">
        <v>800</v>
      </c>
      <c r="I22" s="42">
        <v>800</v>
      </c>
      <c r="J22" s="42">
        <v>800</v>
      </c>
      <c r="K22" s="42">
        <v>800</v>
      </c>
      <c r="L22" s="42">
        <v>800</v>
      </c>
      <c r="M22" s="42">
        <v>800</v>
      </c>
      <c r="N22" s="42">
        <v>800</v>
      </c>
      <c r="O22" s="42">
        <v>800</v>
      </c>
      <c r="P22" s="42">
        <v>800</v>
      </c>
      <c r="Q22" s="150">
        <f>SUM(E22:P22)</f>
        <v>9600</v>
      </c>
      <c r="R22" s="52"/>
      <c r="S22" s="53"/>
      <c r="T22" s="52"/>
      <c r="U22" s="161"/>
      <c r="V22" s="70" t="s">
        <v>41</v>
      </c>
      <c r="W22" s="42">
        <v>800</v>
      </c>
      <c r="X22" s="42">
        <v>800</v>
      </c>
      <c r="Y22" s="42">
        <v>800</v>
      </c>
      <c r="Z22" s="42">
        <v>800</v>
      </c>
      <c r="AA22" s="42">
        <v>800</v>
      </c>
      <c r="AB22" s="42">
        <v>800</v>
      </c>
      <c r="AC22" s="42">
        <v>800</v>
      </c>
      <c r="AD22" s="42">
        <v>800</v>
      </c>
      <c r="AE22" s="42">
        <v>800</v>
      </c>
      <c r="AF22" s="42">
        <v>800</v>
      </c>
      <c r="AG22" s="42">
        <v>800</v>
      </c>
      <c r="AH22" s="42">
        <v>800</v>
      </c>
      <c r="AI22" s="150">
        <f t="shared" si="14"/>
        <v>9600</v>
      </c>
      <c r="AJ22" s="52"/>
      <c r="AK22" s="53"/>
      <c r="AL22" s="52"/>
      <c r="AM22" s="162"/>
      <c r="AN22" s="70" t="s">
        <v>41</v>
      </c>
      <c r="AO22" s="42">
        <v>800</v>
      </c>
      <c r="AP22" s="42">
        <v>800</v>
      </c>
      <c r="AQ22" s="42">
        <v>800</v>
      </c>
      <c r="AR22" s="42">
        <v>800</v>
      </c>
      <c r="AS22" s="42">
        <v>800</v>
      </c>
      <c r="AT22" s="42">
        <v>800</v>
      </c>
      <c r="AU22" s="42">
        <v>800</v>
      </c>
      <c r="AV22" s="42">
        <v>800</v>
      </c>
      <c r="AW22" s="42">
        <v>800</v>
      </c>
      <c r="AX22" s="42">
        <v>800</v>
      </c>
      <c r="AY22" s="42">
        <v>800</v>
      </c>
      <c r="AZ22" s="42">
        <v>800</v>
      </c>
      <c r="BA22" s="150">
        <f t="shared" si="15"/>
        <v>9600</v>
      </c>
    </row>
    <row r="23" spans="1:53" x14ac:dyDescent="0.25">
      <c r="A23" s="163"/>
      <c r="C23" s="160"/>
      <c r="D23" s="70" t="s">
        <v>42</v>
      </c>
      <c r="E23" s="42">
        <v>200</v>
      </c>
      <c r="F23" s="42">
        <v>200</v>
      </c>
      <c r="G23" s="42">
        <v>200</v>
      </c>
      <c r="H23" s="42">
        <v>200</v>
      </c>
      <c r="I23" s="42">
        <v>200</v>
      </c>
      <c r="J23" s="42">
        <v>200</v>
      </c>
      <c r="K23" s="42">
        <v>200</v>
      </c>
      <c r="L23" s="42">
        <v>200</v>
      </c>
      <c r="M23" s="42">
        <v>200</v>
      </c>
      <c r="N23" s="42">
        <v>200</v>
      </c>
      <c r="O23" s="42">
        <v>200</v>
      </c>
      <c r="P23" s="42">
        <v>200</v>
      </c>
      <c r="Q23" s="150">
        <f t="shared" si="4"/>
        <v>2400</v>
      </c>
      <c r="R23" s="52"/>
      <c r="S23" s="53"/>
      <c r="T23" s="52"/>
      <c r="U23" s="161"/>
      <c r="V23" s="70" t="s">
        <v>42</v>
      </c>
      <c r="W23" s="42">
        <v>200</v>
      </c>
      <c r="X23" s="42">
        <v>200</v>
      </c>
      <c r="Y23" s="42">
        <v>200</v>
      </c>
      <c r="Z23" s="42">
        <v>200</v>
      </c>
      <c r="AA23" s="42">
        <v>200</v>
      </c>
      <c r="AB23" s="42">
        <v>200</v>
      </c>
      <c r="AC23" s="42">
        <v>200</v>
      </c>
      <c r="AD23" s="42">
        <v>200</v>
      </c>
      <c r="AE23" s="42">
        <v>200</v>
      </c>
      <c r="AF23" s="42">
        <v>200</v>
      </c>
      <c r="AG23" s="42">
        <v>200</v>
      </c>
      <c r="AH23" s="42">
        <v>200</v>
      </c>
      <c r="AI23" s="150">
        <f t="shared" si="14"/>
        <v>2400</v>
      </c>
      <c r="AJ23" s="52"/>
      <c r="AK23" s="53"/>
      <c r="AL23" s="52"/>
      <c r="AM23" s="162"/>
      <c r="AN23" s="70" t="s">
        <v>42</v>
      </c>
      <c r="AO23" s="42">
        <v>200</v>
      </c>
      <c r="AP23" s="42">
        <v>200</v>
      </c>
      <c r="AQ23" s="42">
        <v>200</v>
      </c>
      <c r="AR23" s="42">
        <v>200</v>
      </c>
      <c r="AS23" s="42">
        <v>200</v>
      </c>
      <c r="AT23" s="42">
        <v>200</v>
      </c>
      <c r="AU23" s="42">
        <v>200</v>
      </c>
      <c r="AV23" s="42">
        <v>200</v>
      </c>
      <c r="AW23" s="42">
        <v>200</v>
      </c>
      <c r="AX23" s="42">
        <v>200</v>
      </c>
      <c r="AY23" s="42">
        <v>200</v>
      </c>
      <c r="AZ23" s="42">
        <v>200</v>
      </c>
      <c r="BA23" s="150">
        <f t="shared" si="15"/>
        <v>2400</v>
      </c>
    </row>
    <row r="24" spans="1:53" x14ac:dyDescent="0.25">
      <c r="A24" s="163"/>
      <c r="C24" s="160"/>
      <c r="D24" s="70" t="s">
        <v>43</v>
      </c>
      <c r="E24" s="42">
        <v>150</v>
      </c>
      <c r="F24" s="42">
        <v>150</v>
      </c>
      <c r="G24" s="42">
        <v>150</v>
      </c>
      <c r="H24" s="42">
        <v>150</v>
      </c>
      <c r="I24" s="42">
        <v>150</v>
      </c>
      <c r="J24" s="42">
        <v>150</v>
      </c>
      <c r="K24" s="42">
        <v>150</v>
      </c>
      <c r="L24" s="42">
        <v>150</v>
      </c>
      <c r="M24" s="42">
        <v>150</v>
      </c>
      <c r="N24" s="42">
        <v>150</v>
      </c>
      <c r="O24" s="42">
        <v>150</v>
      </c>
      <c r="P24" s="42">
        <v>150</v>
      </c>
      <c r="Q24" s="150">
        <f t="shared" si="4"/>
        <v>1800</v>
      </c>
      <c r="R24" s="52"/>
      <c r="S24" s="53"/>
      <c r="T24" s="52"/>
      <c r="U24" s="161"/>
      <c r="V24" s="70" t="s">
        <v>43</v>
      </c>
      <c r="W24" s="42">
        <v>150</v>
      </c>
      <c r="X24" s="42">
        <v>150</v>
      </c>
      <c r="Y24" s="42">
        <v>150</v>
      </c>
      <c r="Z24" s="42">
        <v>150</v>
      </c>
      <c r="AA24" s="42">
        <v>150</v>
      </c>
      <c r="AB24" s="42">
        <v>150</v>
      </c>
      <c r="AC24" s="42">
        <v>150</v>
      </c>
      <c r="AD24" s="42">
        <v>150</v>
      </c>
      <c r="AE24" s="42">
        <v>150</v>
      </c>
      <c r="AF24" s="42">
        <v>150</v>
      </c>
      <c r="AG24" s="42">
        <v>150</v>
      </c>
      <c r="AH24" s="42">
        <v>150</v>
      </c>
      <c r="AI24" s="150">
        <f t="shared" si="14"/>
        <v>1800</v>
      </c>
      <c r="AJ24" s="52"/>
      <c r="AK24" s="53"/>
      <c r="AL24" s="52"/>
      <c r="AM24" s="162"/>
      <c r="AN24" s="70" t="s">
        <v>43</v>
      </c>
      <c r="AO24" s="42">
        <v>150</v>
      </c>
      <c r="AP24" s="42">
        <v>150</v>
      </c>
      <c r="AQ24" s="42">
        <v>150</v>
      </c>
      <c r="AR24" s="42">
        <v>150</v>
      </c>
      <c r="AS24" s="42">
        <v>150</v>
      </c>
      <c r="AT24" s="42">
        <v>150</v>
      </c>
      <c r="AU24" s="42">
        <v>150</v>
      </c>
      <c r="AV24" s="42">
        <v>150</v>
      </c>
      <c r="AW24" s="42">
        <v>150</v>
      </c>
      <c r="AX24" s="42">
        <v>150</v>
      </c>
      <c r="AY24" s="42">
        <v>150</v>
      </c>
      <c r="AZ24" s="42">
        <v>150</v>
      </c>
      <c r="BA24" s="150">
        <f t="shared" si="15"/>
        <v>1800</v>
      </c>
    </row>
    <row r="25" spans="1:53" x14ac:dyDescent="0.25">
      <c r="A25" s="163"/>
      <c r="C25" s="160"/>
      <c r="D25" s="70" t="s">
        <v>44</v>
      </c>
      <c r="E25" s="42">
        <v>200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150">
        <f t="shared" si="4"/>
        <v>200</v>
      </c>
      <c r="R25" s="52"/>
      <c r="S25" s="53"/>
      <c r="T25" s="52"/>
      <c r="U25" s="161"/>
      <c r="V25" s="70" t="s">
        <v>44</v>
      </c>
      <c r="W25" s="42">
        <v>200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150">
        <f t="shared" si="14"/>
        <v>200</v>
      </c>
      <c r="AJ25" s="52"/>
      <c r="AK25" s="53"/>
      <c r="AL25" s="52"/>
      <c r="AM25" s="162"/>
      <c r="AN25" s="70" t="s">
        <v>44</v>
      </c>
      <c r="AO25" s="42">
        <v>200</v>
      </c>
      <c r="AP25" s="43">
        <v>0</v>
      </c>
      <c r="AQ25" s="43">
        <v>0</v>
      </c>
      <c r="AR25" s="43">
        <v>0</v>
      </c>
      <c r="AS25" s="43">
        <v>0</v>
      </c>
      <c r="AT25" s="43">
        <v>0</v>
      </c>
      <c r="AU25" s="43">
        <v>0</v>
      </c>
      <c r="AV25" s="43">
        <v>0</v>
      </c>
      <c r="AW25" s="43">
        <v>0</v>
      </c>
      <c r="AX25" s="43">
        <v>0</v>
      </c>
      <c r="AY25" s="43">
        <v>0</v>
      </c>
      <c r="AZ25" s="43">
        <v>0</v>
      </c>
      <c r="BA25" s="150">
        <f t="shared" si="15"/>
        <v>200</v>
      </c>
    </row>
    <row r="26" spans="1:53" x14ac:dyDescent="0.25">
      <c r="A26" s="163"/>
      <c r="C26" s="160"/>
      <c r="D26" s="70" t="s">
        <v>45</v>
      </c>
      <c r="E26" s="42">
        <v>100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150">
        <f t="shared" si="4"/>
        <v>100</v>
      </c>
      <c r="R26" s="52"/>
      <c r="S26" s="53"/>
      <c r="T26" s="52"/>
      <c r="U26" s="161"/>
      <c r="V26" s="70" t="s">
        <v>45</v>
      </c>
      <c r="W26" s="42">
        <v>100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v>0</v>
      </c>
      <c r="AI26" s="150">
        <f t="shared" si="14"/>
        <v>100</v>
      </c>
      <c r="AJ26" s="52"/>
      <c r="AK26" s="53"/>
      <c r="AL26" s="52"/>
      <c r="AM26" s="162"/>
      <c r="AN26" s="70" t="s">
        <v>45</v>
      </c>
      <c r="AO26" s="42">
        <v>100</v>
      </c>
      <c r="AP26" s="42">
        <v>0</v>
      </c>
      <c r="AQ26" s="42">
        <v>0</v>
      </c>
      <c r="AR26" s="42">
        <v>0</v>
      </c>
      <c r="AS26" s="42">
        <v>0</v>
      </c>
      <c r="AT26" s="42">
        <v>0</v>
      </c>
      <c r="AU26" s="42">
        <v>0</v>
      </c>
      <c r="AV26" s="42">
        <v>0</v>
      </c>
      <c r="AW26" s="42">
        <v>0</v>
      </c>
      <c r="AX26" s="42">
        <v>0</v>
      </c>
      <c r="AY26" s="42">
        <v>0</v>
      </c>
      <c r="AZ26" s="42">
        <v>0</v>
      </c>
      <c r="BA26" s="150">
        <f t="shared" si="15"/>
        <v>100</v>
      </c>
    </row>
    <row r="27" spans="1:53" x14ac:dyDescent="0.25">
      <c r="A27" s="163"/>
      <c r="C27" s="160"/>
      <c r="D27" s="70" t="s">
        <v>46</v>
      </c>
      <c r="E27" s="42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150">
        <f t="shared" si="4"/>
        <v>0</v>
      </c>
      <c r="R27" s="52"/>
      <c r="S27" s="53"/>
      <c r="T27" s="52"/>
      <c r="U27" s="161"/>
      <c r="V27" s="70" t="s">
        <v>46</v>
      </c>
      <c r="W27" s="42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</v>
      </c>
      <c r="AG27" s="43">
        <v>0</v>
      </c>
      <c r="AH27" s="43">
        <v>0</v>
      </c>
      <c r="AI27" s="150">
        <f t="shared" si="14"/>
        <v>0</v>
      </c>
      <c r="AJ27" s="52"/>
      <c r="AK27" s="53"/>
      <c r="AL27" s="52"/>
      <c r="AM27" s="162"/>
      <c r="AN27" s="70" t="s">
        <v>46</v>
      </c>
      <c r="AO27" s="42">
        <v>0</v>
      </c>
      <c r="AP27" s="43">
        <v>0</v>
      </c>
      <c r="AQ27" s="43">
        <v>0</v>
      </c>
      <c r="AR27" s="43">
        <v>0</v>
      </c>
      <c r="AS27" s="43">
        <v>0</v>
      </c>
      <c r="AT27" s="43">
        <v>0</v>
      </c>
      <c r="AU27" s="43">
        <v>0</v>
      </c>
      <c r="AV27" s="43">
        <v>0</v>
      </c>
      <c r="AW27" s="43">
        <v>0</v>
      </c>
      <c r="AX27" s="43">
        <v>0</v>
      </c>
      <c r="AY27" s="43">
        <v>0</v>
      </c>
      <c r="AZ27" s="43">
        <v>0</v>
      </c>
      <c r="BA27" s="150">
        <f t="shared" si="15"/>
        <v>0</v>
      </c>
    </row>
    <row r="28" spans="1:53" x14ac:dyDescent="0.25">
      <c r="A28" s="163"/>
      <c r="C28" s="160"/>
      <c r="D28" s="70" t="s">
        <v>47</v>
      </c>
      <c r="E28" s="42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150">
        <f t="shared" si="4"/>
        <v>0</v>
      </c>
      <c r="R28" s="52"/>
      <c r="S28" s="53"/>
      <c r="T28" s="52"/>
      <c r="U28" s="161"/>
      <c r="V28" s="70" t="s">
        <v>47</v>
      </c>
      <c r="W28" s="42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0</v>
      </c>
      <c r="AG28" s="43">
        <v>0</v>
      </c>
      <c r="AH28" s="43">
        <v>0</v>
      </c>
      <c r="AI28" s="150">
        <f t="shared" si="14"/>
        <v>0</v>
      </c>
      <c r="AJ28" s="52"/>
      <c r="AK28" s="53"/>
      <c r="AL28" s="52"/>
      <c r="AM28" s="162"/>
      <c r="AN28" s="70" t="s">
        <v>47</v>
      </c>
      <c r="AO28" s="42">
        <v>0</v>
      </c>
      <c r="AP28" s="43">
        <v>0</v>
      </c>
      <c r="AQ28" s="43">
        <v>0</v>
      </c>
      <c r="AR28" s="43">
        <v>0</v>
      </c>
      <c r="AS28" s="43">
        <v>0</v>
      </c>
      <c r="AT28" s="43">
        <v>0</v>
      </c>
      <c r="AU28" s="43">
        <v>0</v>
      </c>
      <c r="AV28" s="43">
        <v>0</v>
      </c>
      <c r="AW28" s="43">
        <v>0</v>
      </c>
      <c r="AX28" s="43">
        <v>0</v>
      </c>
      <c r="AY28" s="43">
        <v>0</v>
      </c>
      <c r="AZ28" s="43">
        <v>0</v>
      </c>
      <c r="BA28" s="150">
        <f t="shared" si="15"/>
        <v>0</v>
      </c>
    </row>
    <row r="29" spans="1:53" x14ac:dyDescent="0.25">
      <c r="A29" s="163"/>
      <c r="C29" s="160"/>
      <c r="D29" s="70" t="s">
        <v>48</v>
      </c>
      <c r="E29" s="42">
        <v>150</v>
      </c>
      <c r="F29" s="42">
        <v>150</v>
      </c>
      <c r="G29" s="42">
        <v>150</v>
      </c>
      <c r="H29" s="42">
        <v>150</v>
      </c>
      <c r="I29" s="42">
        <v>150</v>
      </c>
      <c r="J29" s="42">
        <v>150</v>
      </c>
      <c r="K29" s="42">
        <v>150</v>
      </c>
      <c r="L29" s="42">
        <v>150</v>
      </c>
      <c r="M29" s="42">
        <v>150</v>
      </c>
      <c r="N29" s="42">
        <v>150</v>
      </c>
      <c r="O29" s="42">
        <v>150</v>
      </c>
      <c r="P29" s="42">
        <v>150</v>
      </c>
      <c r="Q29" s="150">
        <f t="shared" si="4"/>
        <v>1800</v>
      </c>
      <c r="R29" s="52"/>
      <c r="S29" s="53"/>
      <c r="T29" s="52"/>
      <c r="U29" s="161"/>
      <c r="V29" s="70" t="s">
        <v>48</v>
      </c>
      <c r="W29" s="42">
        <v>150</v>
      </c>
      <c r="X29" s="42">
        <v>150</v>
      </c>
      <c r="Y29" s="42">
        <v>150</v>
      </c>
      <c r="Z29" s="42">
        <v>150</v>
      </c>
      <c r="AA29" s="42">
        <v>150</v>
      </c>
      <c r="AB29" s="42">
        <v>150</v>
      </c>
      <c r="AC29" s="42">
        <v>150</v>
      </c>
      <c r="AD29" s="42">
        <v>150</v>
      </c>
      <c r="AE29" s="42">
        <v>150</v>
      </c>
      <c r="AF29" s="42">
        <v>150</v>
      </c>
      <c r="AG29" s="42">
        <v>150</v>
      </c>
      <c r="AH29" s="42">
        <v>150</v>
      </c>
      <c r="AI29" s="150">
        <f t="shared" si="14"/>
        <v>1800</v>
      </c>
      <c r="AJ29" s="52"/>
      <c r="AK29" s="53"/>
      <c r="AL29" s="52"/>
      <c r="AM29" s="162"/>
      <c r="AN29" s="70" t="s">
        <v>48</v>
      </c>
      <c r="AO29" s="42">
        <v>150</v>
      </c>
      <c r="AP29" s="42">
        <v>150</v>
      </c>
      <c r="AQ29" s="42">
        <v>150</v>
      </c>
      <c r="AR29" s="42">
        <v>150</v>
      </c>
      <c r="AS29" s="42">
        <v>150</v>
      </c>
      <c r="AT29" s="42">
        <v>150</v>
      </c>
      <c r="AU29" s="42">
        <v>150</v>
      </c>
      <c r="AV29" s="42">
        <v>150</v>
      </c>
      <c r="AW29" s="42">
        <v>150</v>
      </c>
      <c r="AX29" s="42">
        <v>150</v>
      </c>
      <c r="AY29" s="42">
        <v>150</v>
      </c>
      <c r="AZ29" s="42">
        <v>150</v>
      </c>
      <c r="BA29" s="150">
        <f t="shared" si="15"/>
        <v>1800</v>
      </c>
    </row>
    <row r="30" spans="1:53" x14ac:dyDescent="0.25">
      <c r="A30" s="163"/>
      <c r="C30" s="160"/>
      <c r="D30" s="70" t="s">
        <v>49</v>
      </c>
      <c r="E30" s="42">
        <v>200</v>
      </c>
      <c r="F30" s="42">
        <v>200</v>
      </c>
      <c r="G30" s="42">
        <v>200</v>
      </c>
      <c r="H30" s="42">
        <v>200</v>
      </c>
      <c r="I30" s="42">
        <v>200</v>
      </c>
      <c r="J30" s="42">
        <v>200</v>
      </c>
      <c r="K30" s="42">
        <v>200</v>
      </c>
      <c r="L30" s="42">
        <v>200</v>
      </c>
      <c r="M30" s="42">
        <v>200</v>
      </c>
      <c r="N30" s="42">
        <v>200</v>
      </c>
      <c r="O30" s="42">
        <v>200</v>
      </c>
      <c r="P30" s="42">
        <v>200</v>
      </c>
      <c r="Q30" s="150">
        <f t="shared" si="4"/>
        <v>2400</v>
      </c>
      <c r="R30" s="52"/>
      <c r="S30" s="53"/>
      <c r="T30" s="52"/>
      <c r="U30" s="161"/>
      <c r="V30" s="70" t="s">
        <v>49</v>
      </c>
      <c r="W30" s="42">
        <v>200</v>
      </c>
      <c r="X30" s="42">
        <v>200</v>
      </c>
      <c r="Y30" s="42">
        <v>200</v>
      </c>
      <c r="Z30" s="42">
        <v>200</v>
      </c>
      <c r="AA30" s="42">
        <v>200</v>
      </c>
      <c r="AB30" s="42">
        <v>200</v>
      </c>
      <c r="AC30" s="42">
        <v>200</v>
      </c>
      <c r="AD30" s="42">
        <v>200</v>
      </c>
      <c r="AE30" s="42">
        <v>200</v>
      </c>
      <c r="AF30" s="42">
        <v>200</v>
      </c>
      <c r="AG30" s="42">
        <v>200</v>
      </c>
      <c r="AH30" s="42">
        <v>200</v>
      </c>
      <c r="AI30" s="150">
        <f t="shared" si="14"/>
        <v>2400</v>
      </c>
      <c r="AJ30" s="52"/>
      <c r="AK30" s="53"/>
      <c r="AL30" s="52"/>
      <c r="AM30" s="162"/>
      <c r="AN30" s="70" t="s">
        <v>49</v>
      </c>
      <c r="AO30" s="42">
        <v>200</v>
      </c>
      <c r="AP30" s="42">
        <v>200</v>
      </c>
      <c r="AQ30" s="42">
        <v>200</v>
      </c>
      <c r="AR30" s="42">
        <v>200</v>
      </c>
      <c r="AS30" s="42">
        <v>200</v>
      </c>
      <c r="AT30" s="42">
        <v>200</v>
      </c>
      <c r="AU30" s="42">
        <v>200</v>
      </c>
      <c r="AV30" s="42">
        <v>200</v>
      </c>
      <c r="AW30" s="42">
        <v>200</v>
      </c>
      <c r="AX30" s="42">
        <v>200</v>
      </c>
      <c r="AY30" s="42">
        <v>200</v>
      </c>
      <c r="AZ30" s="42">
        <v>200</v>
      </c>
      <c r="BA30" s="150">
        <f t="shared" si="15"/>
        <v>2400</v>
      </c>
    </row>
    <row r="31" spans="1:53" x14ac:dyDescent="0.25">
      <c r="A31" s="163"/>
      <c r="C31" s="160"/>
      <c r="D31" s="70" t="s">
        <v>50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150">
        <f t="shared" si="4"/>
        <v>0</v>
      </c>
      <c r="R31" s="52"/>
      <c r="S31" s="53"/>
      <c r="T31" s="52"/>
      <c r="U31" s="161"/>
      <c r="V31" s="70" t="s">
        <v>50</v>
      </c>
      <c r="W31" s="42">
        <v>0</v>
      </c>
      <c r="X31" s="43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0</v>
      </c>
      <c r="AI31" s="150">
        <f t="shared" si="14"/>
        <v>0</v>
      </c>
      <c r="AJ31" s="52"/>
      <c r="AK31" s="53"/>
      <c r="AL31" s="52"/>
      <c r="AM31" s="162"/>
      <c r="AN31" s="70" t="s">
        <v>50</v>
      </c>
      <c r="AO31" s="42">
        <v>0</v>
      </c>
      <c r="AP31" s="43">
        <v>0</v>
      </c>
      <c r="AQ31" s="43">
        <v>0</v>
      </c>
      <c r="AR31" s="43">
        <v>0</v>
      </c>
      <c r="AS31" s="43">
        <v>0</v>
      </c>
      <c r="AT31" s="43">
        <v>0</v>
      </c>
      <c r="AU31" s="43">
        <v>0</v>
      </c>
      <c r="AV31" s="43">
        <v>0</v>
      </c>
      <c r="AW31" s="43">
        <v>0</v>
      </c>
      <c r="AX31" s="43">
        <v>0</v>
      </c>
      <c r="AY31" s="43">
        <v>0</v>
      </c>
      <c r="AZ31" s="43">
        <v>0</v>
      </c>
      <c r="BA31" s="150">
        <f t="shared" si="15"/>
        <v>0</v>
      </c>
    </row>
    <row r="32" spans="1:53" x14ac:dyDescent="0.25">
      <c r="A32" s="163"/>
      <c r="C32" s="160"/>
      <c r="D32" s="70" t="s">
        <v>51</v>
      </c>
      <c r="E32" s="44">
        <v>100</v>
      </c>
      <c r="F32" s="43">
        <v>0</v>
      </c>
      <c r="G32" s="43">
        <v>0</v>
      </c>
      <c r="H32" s="43">
        <v>0</v>
      </c>
      <c r="I32" s="43">
        <v>100</v>
      </c>
      <c r="J32" s="43">
        <v>0</v>
      </c>
      <c r="K32" s="43">
        <v>0</v>
      </c>
      <c r="L32" s="43">
        <v>150</v>
      </c>
      <c r="M32" s="43">
        <v>0</v>
      </c>
      <c r="N32" s="43">
        <v>0</v>
      </c>
      <c r="O32" s="43">
        <v>0</v>
      </c>
      <c r="P32" s="43">
        <v>0</v>
      </c>
      <c r="Q32" s="150">
        <f t="shared" si="4"/>
        <v>350</v>
      </c>
      <c r="R32" s="52"/>
      <c r="S32" s="53"/>
      <c r="T32" s="52"/>
      <c r="U32" s="161"/>
      <c r="V32" s="70" t="s">
        <v>51</v>
      </c>
      <c r="W32" s="44">
        <v>100</v>
      </c>
      <c r="X32" s="43">
        <v>0</v>
      </c>
      <c r="Y32" s="43">
        <v>0</v>
      </c>
      <c r="Z32" s="43">
        <v>0</v>
      </c>
      <c r="AA32" s="43">
        <v>100</v>
      </c>
      <c r="AB32" s="43">
        <v>0</v>
      </c>
      <c r="AC32" s="43">
        <v>0</v>
      </c>
      <c r="AD32" s="43">
        <v>150</v>
      </c>
      <c r="AE32" s="43">
        <v>0</v>
      </c>
      <c r="AF32" s="43">
        <v>0</v>
      </c>
      <c r="AG32" s="43">
        <v>0</v>
      </c>
      <c r="AH32" s="43">
        <v>0</v>
      </c>
      <c r="AI32" s="150">
        <f t="shared" si="14"/>
        <v>350</v>
      </c>
      <c r="AJ32" s="52"/>
      <c r="AK32" s="53"/>
      <c r="AL32" s="52"/>
      <c r="AM32" s="162"/>
      <c r="AN32" s="70" t="s">
        <v>51</v>
      </c>
      <c r="AO32" s="44">
        <v>100</v>
      </c>
      <c r="AP32" s="43">
        <v>0</v>
      </c>
      <c r="AQ32" s="43">
        <v>0</v>
      </c>
      <c r="AR32" s="43">
        <v>0</v>
      </c>
      <c r="AS32" s="43">
        <v>100</v>
      </c>
      <c r="AT32" s="43">
        <v>0</v>
      </c>
      <c r="AU32" s="43">
        <v>0</v>
      </c>
      <c r="AV32" s="43">
        <v>150</v>
      </c>
      <c r="AW32" s="43">
        <v>0</v>
      </c>
      <c r="AX32" s="43">
        <v>0</v>
      </c>
      <c r="AY32" s="43">
        <v>0</v>
      </c>
      <c r="AZ32" s="43">
        <v>0</v>
      </c>
      <c r="BA32" s="150">
        <f t="shared" si="15"/>
        <v>350</v>
      </c>
    </row>
    <row r="33" spans="1:53" x14ac:dyDescent="0.25">
      <c r="A33" s="163"/>
      <c r="C33" s="160"/>
      <c r="D33" s="70" t="s">
        <v>52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150">
        <f t="shared" si="4"/>
        <v>0</v>
      </c>
      <c r="R33" s="52"/>
      <c r="S33" s="53"/>
      <c r="T33" s="52"/>
      <c r="U33" s="161"/>
      <c r="V33" s="70" t="s">
        <v>52</v>
      </c>
      <c r="W33" s="42">
        <v>0</v>
      </c>
      <c r="X33" s="43">
        <v>0</v>
      </c>
      <c r="Y33" s="43">
        <v>0</v>
      </c>
      <c r="Z33" s="43">
        <v>0</v>
      </c>
      <c r="AA33" s="43">
        <v>0</v>
      </c>
      <c r="AB33" s="43">
        <v>0</v>
      </c>
      <c r="AC33" s="43">
        <v>0</v>
      </c>
      <c r="AD33" s="43">
        <v>0</v>
      </c>
      <c r="AE33" s="43">
        <v>0</v>
      </c>
      <c r="AF33" s="43">
        <v>0</v>
      </c>
      <c r="AG33" s="43">
        <v>0</v>
      </c>
      <c r="AH33" s="43">
        <v>0</v>
      </c>
      <c r="AI33" s="150">
        <f t="shared" si="14"/>
        <v>0</v>
      </c>
      <c r="AJ33" s="52"/>
      <c r="AK33" s="53"/>
      <c r="AL33" s="52"/>
      <c r="AM33" s="162"/>
      <c r="AN33" s="70" t="s">
        <v>52</v>
      </c>
      <c r="AO33" s="42">
        <v>0</v>
      </c>
      <c r="AP33" s="43">
        <v>0</v>
      </c>
      <c r="AQ33" s="43">
        <v>0</v>
      </c>
      <c r="AR33" s="43">
        <v>0</v>
      </c>
      <c r="AS33" s="43">
        <v>0</v>
      </c>
      <c r="AT33" s="43">
        <v>0</v>
      </c>
      <c r="AU33" s="43">
        <v>0</v>
      </c>
      <c r="AV33" s="43">
        <v>0</v>
      </c>
      <c r="AW33" s="43">
        <v>0</v>
      </c>
      <c r="AX33" s="43">
        <v>0</v>
      </c>
      <c r="AY33" s="43">
        <v>0</v>
      </c>
      <c r="AZ33" s="43">
        <v>0</v>
      </c>
      <c r="BA33" s="150">
        <f t="shared" si="15"/>
        <v>0</v>
      </c>
    </row>
    <row r="34" spans="1:53" x14ac:dyDescent="0.25">
      <c r="A34" s="163"/>
      <c r="C34" s="160"/>
      <c r="D34" s="70" t="s">
        <v>53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150">
        <f t="shared" si="4"/>
        <v>0</v>
      </c>
      <c r="R34" s="52"/>
      <c r="S34" s="53"/>
      <c r="T34" s="52"/>
      <c r="U34" s="161"/>
      <c r="V34" s="70" t="s">
        <v>53</v>
      </c>
      <c r="W34" s="42">
        <v>0</v>
      </c>
      <c r="X34" s="43">
        <v>0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150">
        <f t="shared" si="14"/>
        <v>0</v>
      </c>
      <c r="AJ34" s="52"/>
      <c r="AK34" s="53"/>
      <c r="AL34" s="52"/>
      <c r="AM34" s="162"/>
      <c r="AN34" s="70" t="s">
        <v>53</v>
      </c>
      <c r="AO34" s="42">
        <v>0</v>
      </c>
      <c r="AP34" s="43">
        <v>0</v>
      </c>
      <c r="AQ34" s="43">
        <v>0</v>
      </c>
      <c r="AR34" s="43">
        <v>0</v>
      </c>
      <c r="AS34" s="43">
        <v>0</v>
      </c>
      <c r="AT34" s="43">
        <v>0</v>
      </c>
      <c r="AU34" s="43">
        <v>0</v>
      </c>
      <c r="AV34" s="43">
        <v>0</v>
      </c>
      <c r="AW34" s="43">
        <v>0</v>
      </c>
      <c r="AX34" s="43">
        <v>0</v>
      </c>
      <c r="AY34" s="43">
        <v>0</v>
      </c>
      <c r="AZ34" s="43">
        <v>0</v>
      </c>
      <c r="BA34" s="150">
        <f t="shared" si="15"/>
        <v>0</v>
      </c>
    </row>
    <row r="35" spans="1:53" x14ac:dyDescent="0.25">
      <c r="A35" s="163"/>
      <c r="C35" s="160"/>
      <c r="D35" s="70" t="s">
        <v>54</v>
      </c>
      <c r="E35" s="44">
        <v>14</v>
      </c>
      <c r="F35" s="44">
        <v>14</v>
      </c>
      <c r="G35" s="44">
        <v>14</v>
      </c>
      <c r="H35" s="44">
        <v>14</v>
      </c>
      <c r="I35" s="44">
        <v>14</v>
      </c>
      <c r="J35" s="44">
        <v>14</v>
      </c>
      <c r="K35" s="44">
        <v>14</v>
      </c>
      <c r="L35" s="44">
        <v>14</v>
      </c>
      <c r="M35" s="44">
        <v>14</v>
      </c>
      <c r="N35" s="44">
        <v>14</v>
      </c>
      <c r="O35" s="44">
        <v>14</v>
      </c>
      <c r="P35" s="44">
        <v>14</v>
      </c>
      <c r="Q35" s="150">
        <f t="shared" si="4"/>
        <v>168</v>
      </c>
      <c r="R35" s="52"/>
      <c r="S35" s="53"/>
      <c r="T35" s="52"/>
      <c r="U35" s="161"/>
      <c r="V35" s="70" t="s">
        <v>54</v>
      </c>
      <c r="W35" s="44">
        <v>14</v>
      </c>
      <c r="X35" s="44">
        <v>14</v>
      </c>
      <c r="Y35" s="44">
        <v>14</v>
      </c>
      <c r="Z35" s="44">
        <v>14</v>
      </c>
      <c r="AA35" s="44">
        <v>14</v>
      </c>
      <c r="AB35" s="44">
        <v>14</v>
      </c>
      <c r="AC35" s="44">
        <v>14</v>
      </c>
      <c r="AD35" s="44">
        <v>14</v>
      </c>
      <c r="AE35" s="44">
        <v>14</v>
      </c>
      <c r="AF35" s="44">
        <v>14</v>
      </c>
      <c r="AG35" s="44">
        <v>14</v>
      </c>
      <c r="AH35" s="44">
        <v>14</v>
      </c>
      <c r="AI35" s="150">
        <f t="shared" si="14"/>
        <v>168</v>
      </c>
      <c r="AJ35" s="52"/>
      <c r="AK35" s="53"/>
      <c r="AL35" s="52"/>
      <c r="AM35" s="162"/>
      <c r="AN35" s="70" t="s">
        <v>54</v>
      </c>
      <c r="AO35" s="44">
        <v>14</v>
      </c>
      <c r="AP35" s="44">
        <v>14</v>
      </c>
      <c r="AQ35" s="44">
        <v>14</v>
      </c>
      <c r="AR35" s="44">
        <v>14</v>
      </c>
      <c r="AS35" s="44">
        <v>14</v>
      </c>
      <c r="AT35" s="44">
        <v>14</v>
      </c>
      <c r="AU35" s="44">
        <v>14</v>
      </c>
      <c r="AV35" s="44">
        <v>14</v>
      </c>
      <c r="AW35" s="44">
        <v>14</v>
      </c>
      <c r="AX35" s="44">
        <v>14</v>
      </c>
      <c r="AY35" s="44">
        <v>14</v>
      </c>
      <c r="AZ35" s="44">
        <v>14</v>
      </c>
      <c r="BA35" s="150">
        <f t="shared" si="15"/>
        <v>168</v>
      </c>
    </row>
    <row r="36" spans="1:53" x14ac:dyDescent="0.25">
      <c r="A36" s="163"/>
      <c r="C36" s="160"/>
      <c r="D36" s="70" t="s">
        <v>55</v>
      </c>
      <c r="E36" s="44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150">
        <f t="shared" si="4"/>
        <v>0</v>
      </c>
      <c r="R36" s="52"/>
      <c r="S36" s="53"/>
      <c r="T36" s="52"/>
      <c r="U36" s="161"/>
      <c r="V36" s="70" t="s">
        <v>55</v>
      </c>
      <c r="W36" s="44">
        <v>0</v>
      </c>
      <c r="X36" s="43">
        <v>0</v>
      </c>
      <c r="Y36" s="43">
        <v>0</v>
      </c>
      <c r="Z36" s="43">
        <v>0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150">
        <f t="shared" si="14"/>
        <v>0</v>
      </c>
      <c r="AJ36" s="52"/>
      <c r="AK36" s="53"/>
      <c r="AL36" s="52"/>
      <c r="AM36" s="162"/>
      <c r="AN36" s="70" t="s">
        <v>55</v>
      </c>
      <c r="AO36" s="44">
        <v>0</v>
      </c>
      <c r="AP36" s="43">
        <v>0</v>
      </c>
      <c r="AQ36" s="43">
        <v>0</v>
      </c>
      <c r="AR36" s="43">
        <v>0</v>
      </c>
      <c r="AS36" s="43">
        <v>0</v>
      </c>
      <c r="AT36" s="43">
        <v>0</v>
      </c>
      <c r="AU36" s="43">
        <v>0</v>
      </c>
      <c r="AV36" s="43">
        <v>0</v>
      </c>
      <c r="AW36" s="43">
        <v>0</v>
      </c>
      <c r="AX36" s="43">
        <v>0</v>
      </c>
      <c r="AY36" s="43">
        <v>0</v>
      </c>
      <c r="AZ36" s="43">
        <v>0</v>
      </c>
      <c r="BA36" s="150">
        <f t="shared" si="15"/>
        <v>0</v>
      </c>
    </row>
    <row r="37" spans="1:53" x14ac:dyDescent="0.25">
      <c r="A37" s="163"/>
      <c r="C37" s="160"/>
      <c r="D37" s="70" t="s">
        <v>56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151">
        <f>SUM(E37:P37)</f>
        <v>0</v>
      </c>
      <c r="R37" s="52"/>
      <c r="S37" s="53"/>
      <c r="T37" s="52"/>
      <c r="U37" s="161"/>
      <c r="V37" s="70" t="s">
        <v>56</v>
      </c>
      <c r="W37" s="43">
        <v>0</v>
      </c>
      <c r="X37" s="43">
        <v>0</v>
      </c>
      <c r="Y37" s="43">
        <v>0</v>
      </c>
      <c r="Z37" s="43">
        <v>0</v>
      </c>
      <c r="AA37" s="43">
        <v>0</v>
      </c>
      <c r="AB37" s="43">
        <v>0</v>
      </c>
      <c r="AC37" s="43">
        <v>0</v>
      </c>
      <c r="AD37" s="43">
        <v>0</v>
      </c>
      <c r="AE37" s="43">
        <v>0</v>
      </c>
      <c r="AF37" s="43">
        <v>0</v>
      </c>
      <c r="AG37" s="43">
        <v>0</v>
      </c>
      <c r="AH37" s="43">
        <v>0</v>
      </c>
      <c r="AI37" s="151">
        <f>SUM(W37:AH37)</f>
        <v>0</v>
      </c>
      <c r="AJ37" s="52"/>
      <c r="AK37" s="53"/>
      <c r="AL37" s="52"/>
      <c r="AM37" s="162"/>
      <c r="AN37" s="70" t="s">
        <v>56</v>
      </c>
      <c r="AO37" s="43">
        <v>0</v>
      </c>
      <c r="AP37" s="43">
        <v>0</v>
      </c>
      <c r="AQ37" s="43">
        <v>0</v>
      </c>
      <c r="AR37" s="43">
        <v>0</v>
      </c>
      <c r="AS37" s="43">
        <v>0</v>
      </c>
      <c r="AT37" s="43">
        <v>0</v>
      </c>
      <c r="AU37" s="43">
        <v>0</v>
      </c>
      <c r="AV37" s="43">
        <v>0</v>
      </c>
      <c r="AW37" s="43">
        <v>0</v>
      </c>
      <c r="AX37" s="43">
        <v>0</v>
      </c>
      <c r="AY37" s="43">
        <v>0</v>
      </c>
      <c r="AZ37" s="43">
        <v>0</v>
      </c>
      <c r="BA37" s="151">
        <f>SUM(AO37:AZ37)</f>
        <v>0</v>
      </c>
    </row>
    <row r="38" spans="1:53" x14ac:dyDescent="0.25">
      <c r="A38" s="163"/>
      <c r="C38" s="160"/>
      <c r="D38" s="63" t="s">
        <v>118</v>
      </c>
      <c r="E38" s="45">
        <f>SUM(E21:E37)</f>
        <v>1914</v>
      </c>
      <c r="F38" s="45">
        <f>SUM(F21:F37)</f>
        <v>1514</v>
      </c>
      <c r="G38" s="45">
        <f t="shared" ref="G38:O38" si="16">SUM(G21:G37)</f>
        <v>1514</v>
      </c>
      <c r="H38" s="45">
        <f t="shared" si="16"/>
        <v>1514</v>
      </c>
      <c r="I38" s="45">
        <f>SUM(I21:I37)</f>
        <v>1614</v>
      </c>
      <c r="J38" s="45">
        <f>SUM(J21:J37)</f>
        <v>1514</v>
      </c>
      <c r="K38" s="45">
        <f>SUM(K21:K37)</f>
        <v>1514</v>
      </c>
      <c r="L38" s="45">
        <f t="shared" si="16"/>
        <v>1664</v>
      </c>
      <c r="M38" s="45">
        <f>SUM(M21:M37)</f>
        <v>1514</v>
      </c>
      <c r="N38" s="45">
        <f t="shared" si="16"/>
        <v>1514</v>
      </c>
      <c r="O38" s="45">
        <f t="shared" si="16"/>
        <v>1514</v>
      </c>
      <c r="P38" s="45">
        <f>SUM(P21:P37)</f>
        <v>1514</v>
      </c>
      <c r="Q38" s="149">
        <f>SUM(E38:P38)</f>
        <v>18818</v>
      </c>
      <c r="R38" s="52"/>
      <c r="S38" s="53"/>
      <c r="T38" s="52"/>
      <c r="U38" s="161"/>
      <c r="V38" s="63" t="s">
        <v>57</v>
      </c>
      <c r="W38" s="45">
        <f>SUM(W21:W37)</f>
        <v>1914</v>
      </c>
      <c r="X38" s="45">
        <f t="shared" ref="X38:AG38" si="17">SUM(X21:X37)</f>
        <v>1514</v>
      </c>
      <c r="Y38" s="45">
        <f t="shared" si="17"/>
        <v>1514</v>
      </c>
      <c r="Z38" s="45">
        <f t="shared" si="17"/>
        <v>1514</v>
      </c>
      <c r="AA38" s="45">
        <f t="shared" si="17"/>
        <v>1614</v>
      </c>
      <c r="AB38" s="45">
        <f t="shared" si="17"/>
        <v>1514</v>
      </c>
      <c r="AC38" s="45">
        <f t="shared" si="17"/>
        <v>1514</v>
      </c>
      <c r="AD38" s="45">
        <f t="shared" si="17"/>
        <v>1664</v>
      </c>
      <c r="AE38" s="45">
        <f t="shared" si="17"/>
        <v>1514</v>
      </c>
      <c r="AF38" s="45">
        <f t="shared" si="17"/>
        <v>1514</v>
      </c>
      <c r="AG38" s="45">
        <f t="shared" si="17"/>
        <v>1514</v>
      </c>
      <c r="AH38" s="45">
        <f>SUM(AH21:AH37)</f>
        <v>1514</v>
      </c>
      <c r="AI38" s="149">
        <f>SUM(W38:AH38)</f>
        <v>18818</v>
      </c>
      <c r="AJ38" s="52"/>
      <c r="AK38" s="53"/>
      <c r="AL38" s="52"/>
      <c r="AM38" s="162"/>
      <c r="AN38" s="63" t="s">
        <v>57</v>
      </c>
      <c r="AO38" s="45">
        <f>SUM(AO21:AO37)</f>
        <v>1914</v>
      </c>
      <c r="AP38" s="45">
        <f t="shared" ref="AP38:AY38" si="18">SUM(AP21:AP37)</f>
        <v>1514</v>
      </c>
      <c r="AQ38" s="45">
        <f t="shared" si="18"/>
        <v>1514</v>
      </c>
      <c r="AR38" s="45">
        <f t="shared" si="18"/>
        <v>1514</v>
      </c>
      <c r="AS38" s="45">
        <f t="shared" si="18"/>
        <v>1614</v>
      </c>
      <c r="AT38" s="45">
        <f t="shared" si="18"/>
        <v>1514</v>
      </c>
      <c r="AU38" s="45">
        <f t="shared" si="18"/>
        <v>1514</v>
      </c>
      <c r="AV38" s="45">
        <f t="shared" si="18"/>
        <v>1664</v>
      </c>
      <c r="AW38" s="45">
        <f t="shared" si="18"/>
        <v>1514</v>
      </c>
      <c r="AX38" s="45">
        <f t="shared" si="18"/>
        <v>1514</v>
      </c>
      <c r="AY38" s="45">
        <f t="shared" si="18"/>
        <v>1514</v>
      </c>
      <c r="AZ38" s="45">
        <f>SUM(AZ21:AZ37)</f>
        <v>1514</v>
      </c>
      <c r="BA38" s="149">
        <f>SUM(AO38:AZ38)</f>
        <v>18818</v>
      </c>
    </row>
    <row r="39" spans="1:53" x14ac:dyDescent="0.25">
      <c r="A39" s="163"/>
      <c r="C39" s="160"/>
      <c r="D39" s="63" t="s">
        <v>58</v>
      </c>
      <c r="E39" s="45">
        <f>E40+E41+E42</f>
        <v>0</v>
      </c>
      <c r="F39" s="45">
        <f>F40+F41+F42</f>
        <v>0</v>
      </c>
      <c r="G39" s="45">
        <f>G40+G41+G42</f>
        <v>0</v>
      </c>
      <c r="H39" s="45">
        <f t="shared" ref="H39:N39" si="19">H40+H41+H42</f>
        <v>0</v>
      </c>
      <c r="I39" s="45">
        <f t="shared" si="19"/>
        <v>0</v>
      </c>
      <c r="J39" s="45">
        <f>J40+J41+J42</f>
        <v>0</v>
      </c>
      <c r="K39" s="45">
        <f t="shared" si="19"/>
        <v>0</v>
      </c>
      <c r="L39" s="45">
        <f t="shared" si="19"/>
        <v>0</v>
      </c>
      <c r="M39" s="45">
        <f>M40+M41+M42</f>
        <v>0</v>
      </c>
      <c r="N39" s="45">
        <f t="shared" si="19"/>
        <v>0</v>
      </c>
      <c r="O39" s="45">
        <f>O40+O41+O42</f>
        <v>0</v>
      </c>
      <c r="P39" s="45">
        <f>P40+P41+P42</f>
        <v>0</v>
      </c>
      <c r="Q39" s="149">
        <f t="shared" si="4"/>
        <v>0</v>
      </c>
      <c r="R39" s="52"/>
      <c r="S39" s="53"/>
      <c r="T39" s="52"/>
      <c r="U39" s="161"/>
      <c r="V39" s="63" t="s">
        <v>58</v>
      </c>
      <c r="W39" s="45">
        <f>W40+W41+W42</f>
        <v>0</v>
      </c>
      <c r="X39" s="45">
        <f>X40+X41+X42</f>
        <v>0</v>
      </c>
      <c r="Y39" s="45">
        <f t="shared" ref="Y39:AG39" si="20">Y40+Y41+Y42</f>
        <v>0</v>
      </c>
      <c r="Z39" s="45">
        <f t="shared" si="20"/>
        <v>0</v>
      </c>
      <c r="AA39" s="45">
        <f t="shared" si="20"/>
        <v>0</v>
      </c>
      <c r="AB39" s="45">
        <f t="shared" si="20"/>
        <v>0</v>
      </c>
      <c r="AC39" s="45">
        <f t="shared" si="20"/>
        <v>0</v>
      </c>
      <c r="AD39" s="45">
        <f t="shared" si="20"/>
        <v>0</v>
      </c>
      <c r="AE39" s="45">
        <f t="shared" si="20"/>
        <v>0</v>
      </c>
      <c r="AF39" s="45">
        <f t="shared" si="20"/>
        <v>0</v>
      </c>
      <c r="AG39" s="45">
        <f t="shared" si="20"/>
        <v>0</v>
      </c>
      <c r="AH39" s="45">
        <f>AH40+AH41+AH42</f>
        <v>0</v>
      </c>
      <c r="AI39" s="149">
        <f t="shared" ref="AI39:AI40" si="21">SUM(W39:AH39)</f>
        <v>0</v>
      </c>
      <c r="AJ39" s="52"/>
      <c r="AK39" s="53"/>
      <c r="AL39" s="52"/>
      <c r="AM39" s="162"/>
      <c r="AN39" s="63" t="s">
        <v>58</v>
      </c>
      <c r="AO39" s="45">
        <f>AO40+AO41+AO42</f>
        <v>0</v>
      </c>
      <c r="AP39" s="45">
        <f>AP40+AP41+AP42</f>
        <v>0</v>
      </c>
      <c r="AQ39" s="45">
        <f t="shared" ref="AQ39:AY39" si="22">AQ40+AQ41+AQ42</f>
        <v>0</v>
      </c>
      <c r="AR39" s="45">
        <f t="shared" si="22"/>
        <v>0</v>
      </c>
      <c r="AS39" s="45">
        <f t="shared" si="22"/>
        <v>0</v>
      </c>
      <c r="AT39" s="45">
        <f t="shared" si="22"/>
        <v>0</v>
      </c>
      <c r="AU39" s="45">
        <f t="shared" si="22"/>
        <v>0</v>
      </c>
      <c r="AV39" s="45">
        <f t="shared" si="22"/>
        <v>0</v>
      </c>
      <c r="AW39" s="45">
        <f t="shared" si="22"/>
        <v>0</v>
      </c>
      <c r="AX39" s="45">
        <f t="shared" si="22"/>
        <v>0</v>
      </c>
      <c r="AY39" s="45">
        <f t="shared" si="22"/>
        <v>0</v>
      </c>
      <c r="AZ39" s="45">
        <f>AZ40+AZ41+AZ42</f>
        <v>0</v>
      </c>
      <c r="BA39" s="149">
        <f t="shared" ref="BA39:BA42" si="23">SUM(AO39:AZ39)</f>
        <v>0</v>
      </c>
    </row>
    <row r="40" spans="1:53" x14ac:dyDescent="0.25">
      <c r="A40" s="163"/>
      <c r="C40" s="160"/>
      <c r="D40" s="71" t="s">
        <v>59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151">
        <f>SUM(E40:P40)</f>
        <v>0</v>
      </c>
      <c r="R40" s="52"/>
      <c r="S40" s="53"/>
      <c r="T40" s="52"/>
      <c r="U40" s="161"/>
      <c r="V40" s="71" t="s">
        <v>59</v>
      </c>
      <c r="W40" s="44">
        <v>0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44">
        <v>0</v>
      </c>
      <c r="AF40" s="44">
        <v>0</v>
      </c>
      <c r="AG40" s="44">
        <v>0</v>
      </c>
      <c r="AH40" s="44">
        <v>0</v>
      </c>
      <c r="AI40" s="151">
        <f t="shared" si="21"/>
        <v>0</v>
      </c>
      <c r="AJ40" s="52"/>
      <c r="AK40" s="53"/>
      <c r="AL40" s="52"/>
      <c r="AM40" s="162"/>
      <c r="AN40" s="71" t="s">
        <v>59</v>
      </c>
      <c r="AO40" s="44">
        <v>0</v>
      </c>
      <c r="AP40" s="44">
        <v>0</v>
      </c>
      <c r="AQ40" s="44">
        <v>0</v>
      </c>
      <c r="AR40" s="44">
        <v>0</v>
      </c>
      <c r="AS40" s="44">
        <v>0</v>
      </c>
      <c r="AT40" s="44">
        <v>0</v>
      </c>
      <c r="AU40" s="44">
        <v>0</v>
      </c>
      <c r="AV40" s="44">
        <v>0</v>
      </c>
      <c r="AW40" s="44">
        <v>0</v>
      </c>
      <c r="AX40" s="44">
        <v>0</v>
      </c>
      <c r="AY40" s="44">
        <v>0</v>
      </c>
      <c r="AZ40" s="44">
        <v>0</v>
      </c>
      <c r="BA40" s="151">
        <f t="shared" si="23"/>
        <v>0</v>
      </c>
    </row>
    <row r="41" spans="1:53" x14ac:dyDescent="0.25">
      <c r="A41" s="163"/>
      <c r="C41" s="160"/>
      <c r="D41" s="71" t="s">
        <v>60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72"/>
      <c r="Q41" s="151">
        <f t="shared" si="4"/>
        <v>0</v>
      </c>
      <c r="R41" s="52"/>
      <c r="S41" s="53"/>
      <c r="T41" s="52"/>
      <c r="U41" s="161"/>
      <c r="V41" s="71" t="s">
        <v>60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151">
        <f>SUM(W41:AH41)</f>
        <v>0</v>
      </c>
      <c r="AJ41" s="52"/>
      <c r="AK41" s="53"/>
      <c r="AL41" s="52"/>
      <c r="AM41" s="162"/>
      <c r="AN41" s="71" t="s">
        <v>60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0</v>
      </c>
      <c r="AX41" s="44">
        <v>0</v>
      </c>
      <c r="AY41" s="44">
        <v>0</v>
      </c>
      <c r="AZ41" s="72"/>
      <c r="BA41" s="151">
        <f t="shared" si="23"/>
        <v>0</v>
      </c>
    </row>
    <row r="42" spans="1:53" x14ac:dyDescent="0.25">
      <c r="A42" s="163"/>
      <c r="C42" s="160"/>
      <c r="D42" s="71" t="s">
        <v>61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151">
        <f t="shared" si="4"/>
        <v>0</v>
      </c>
      <c r="R42" s="52"/>
      <c r="S42" s="53"/>
      <c r="T42" s="52"/>
      <c r="U42" s="161"/>
      <c r="V42" s="71" t="s">
        <v>61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</v>
      </c>
      <c r="AF42" s="44">
        <v>0</v>
      </c>
      <c r="AG42" s="44">
        <v>0</v>
      </c>
      <c r="AH42" s="44">
        <v>0</v>
      </c>
      <c r="AI42" s="151">
        <f>SUM(W42:AH42)</f>
        <v>0</v>
      </c>
      <c r="AJ42" s="52"/>
      <c r="AK42" s="53"/>
      <c r="AL42" s="52"/>
      <c r="AM42" s="162"/>
      <c r="AN42" s="71" t="s">
        <v>61</v>
      </c>
      <c r="AO42" s="44">
        <v>0</v>
      </c>
      <c r="AP42" s="44">
        <v>0</v>
      </c>
      <c r="AQ42" s="44">
        <v>0</v>
      </c>
      <c r="AR42" s="44">
        <v>0</v>
      </c>
      <c r="AS42" s="44">
        <v>0</v>
      </c>
      <c r="AT42" s="44">
        <v>0</v>
      </c>
      <c r="AU42" s="44">
        <v>0</v>
      </c>
      <c r="AV42" s="44">
        <v>0</v>
      </c>
      <c r="AW42" s="44">
        <v>0</v>
      </c>
      <c r="AX42" s="44">
        <v>0</v>
      </c>
      <c r="AY42" s="44">
        <v>0</v>
      </c>
      <c r="AZ42" s="44">
        <v>0</v>
      </c>
      <c r="BA42" s="151">
        <f t="shared" si="23"/>
        <v>0</v>
      </c>
    </row>
    <row r="43" spans="1:53" x14ac:dyDescent="0.25">
      <c r="A43" s="163"/>
      <c r="C43" s="160"/>
      <c r="D43" s="70" t="s">
        <v>62</v>
      </c>
      <c r="E43" s="44">
        <v>1162.4000000000001</v>
      </c>
      <c r="F43" s="44">
        <v>1162.4000000000001</v>
      </c>
      <c r="G43" s="44">
        <v>1162.4000000000001</v>
      </c>
      <c r="H43" s="44">
        <v>1162.4000000000001</v>
      </c>
      <c r="I43" s="44">
        <v>1162.4000000000001</v>
      </c>
      <c r="J43" s="44">
        <v>1162.4000000000001</v>
      </c>
      <c r="K43" s="44">
        <v>1162.4000000000001</v>
      </c>
      <c r="L43" s="44">
        <v>1162.4000000000001</v>
      </c>
      <c r="M43" s="44">
        <v>1162.4000000000001</v>
      </c>
      <c r="N43" s="44">
        <v>1162.4000000000001</v>
      </c>
      <c r="O43" s="44">
        <v>1162.4000000000001</v>
      </c>
      <c r="P43" s="44">
        <v>1162.4000000000001</v>
      </c>
      <c r="Q43" s="149">
        <f>SUM(E43:P43)</f>
        <v>13948.799999999997</v>
      </c>
      <c r="R43" s="52"/>
      <c r="S43" s="53"/>
      <c r="T43" s="52"/>
      <c r="U43" s="161"/>
      <c r="V43" s="70" t="s">
        <v>62</v>
      </c>
      <c r="W43" s="44">
        <v>1162.4000000000001</v>
      </c>
      <c r="X43" s="44">
        <v>1162.4000000000001</v>
      </c>
      <c r="Y43" s="44">
        <v>1162.4000000000001</v>
      </c>
      <c r="Z43" s="44">
        <v>1162.4000000000001</v>
      </c>
      <c r="AA43" s="44">
        <v>1162.4000000000001</v>
      </c>
      <c r="AB43" s="44">
        <v>1162.4000000000001</v>
      </c>
      <c r="AC43" s="44">
        <v>1162.4000000000001</v>
      </c>
      <c r="AD43" s="44">
        <v>1162.4000000000001</v>
      </c>
      <c r="AE43" s="44">
        <v>1162.4000000000001</v>
      </c>
      <c r="AF43" s="44">
        <v>1162.4000000000001</v>
      </c>
      <c r="AG43" s="44">
        <v>1162.4000000000001</v>
      </c>
      <c r="AH43" s="44">
        <v>1162.4000000000001</v>
      </c>
      <c r="AI43" s="149">
        <f>SUM(W43:AH43)</f>
        <v>13948.799999999997</v>
      </c>
      <c r="AJ43" s="52"/>
      <c r="AK43" s="53"/>
      <c r="AL43" s="52"/>
      <c r="AM43" s="162"/>
      <c r="AN43" s="70" t="s">
        <v>62</v>
      </c>
      <c r="AO43" s="44">
        <v>1162.4000000000001</v>
      </c>
      <c r="AP43" s="44">
        <v>1162.4000000000001</v>
      </c>
      <c r="AQ43" s="44">
        <v>1162.4000000000001</v>
      </c>
      <c r="AR43" s="44">
        <v>1162.4000000000001</v>
      </c>
      <c r="AS43" s="44">
        <v>1162.4000000000001</v>
      </c>
      <c r="AT43" s="44">
        <v>1162.4000000000001</v>
      </c>
      <c r="AU43" s="44">
        <v>1162.4000000000001</v>
      </c>
      <c r="AV43" s="44">
        <v>1162.4000000000001</v>
      </c>
      <c r="AW43" s="44">
        <v>1162.4000000000001</v>
      </c>
      <c r="AX43" s="44">
        <v>1162.4000000000001</v>
      </c>
      <c r="AY43" s="44">
        <v>1162.4000000000001</v>
      </c>
      <c r="AZ43" s="44">
        <v>1162.4000000000001</v>
      </c>
      <c r="BA43" s="149">
        <f>SUM(AO43:AZ43)</f>
        <v>13948.799999999997</v>
      </c>
    </row>
    <row r="44" spans="1:53" x14ac:dyDescent="0.25">
      <c r="A44" s="163"/>
      <c r="C44" s="160"/>
      <c r="D44" s="70" t="s">
        <v>63</v>
      </c>
      <c r="E44" s="44">
        <v>464.96000000000004</v>
      </c>
      <c r="F44" s="44">
        <v>464.96000000000004</v>
      </c>
      <c r="G44" s="44">
        <v>464.96000000000004</v>
      </c>
      <c r="H44" s="44">
        <v>464.96000000000004</v>
      </c>
      <c r="I44" s="44">
        <v>464.96000000000004</v>
      </c>
      <c r="J44" s="44">
        <v>464.96000000000004</v>
      </c>
      <c r="K44" s="44">
        <v>464.96000000000004</v>
      </c>
      <c r="L44" s="44">
        <v>464.96000000000004</v>
      </c>
      <c r="M44" s="44">
        <v>464.96000000000004</v>
      </c>
      <c r="N44" s="44">
        <v>464.96000000000004</v>
      </c>
      <c r="O44" s="44">
        <v>464.96000000000004</v>
      </c>
      <c r="P44" s="44">
        <v>464.96000000000004</v>
      </c>
      <c r="Q44" s="149">
        <f>SUM(E44:P44)</f>
        <v>5579.52</v>
      </c>
      <c r="R44" s="73"/>
      <c r="S44" s="53"/>
      <c r="T44" s="52"/>
      <c r="U44" s="161"/>
      <c r="V44" s="70" t="s">
        <v>63</v>
      </c>
      <c r="W44" s="44">
        <v>464.96000000000004</v>
      </c>
      <c r="X44" s="44">
        <v>464.96000000000004</v>
      </c>
      <c r="Y44" s="44">
        <v>464.96000000000004</v>
      </c>
      <c r="Z44" s="44">
        <v>464.96000000000004</v>
      </c>
      <c r="AA44" s="44">
        <v>464.96000000000004</v>
      </c>
      <c r="AB44" s="44">
        <v>464.96000000000004</v>
      </c>
      <c r="AC44" s="44">
        <v>464.96000000000004</v>
      </c>
      <c r="AD44" s="44">
        <v>464.96000000000004</v>
      </c>
      <c r="AE44" s="44">
        <v>464.96000000000004</v>
      </c>
      <c r="AF44" s="44">
        <v>464.96000000000004</v>
      </c>
      <c r="AG44" s="44">
        <v>464.96000000000004</v>
      </c>
      <c r="AH44" s="44">
        <v>464.96000000000004</v>
      </c>
      <c r="AI44" s="149">
        <f>SUM(W44:AH44)</f>
        <v>5579.52</v>
      </c>
      <c r="AJ44" s="73"/>
      <c r="AK44" s="53"/>
      <c r="AL44" s="52"/>
      <c r="AM44" s="162"/>
      <c r="AN44" s="70" t="s">
        <v>63</v>
      </c>
      <c r="AO44" s="44">
        <v>464.96000000000004</v>
      </c>
      <c r="AP44" s="44">
        <v>464.96000000000004</v>
      </c>
      <c r="AQ44" s="44">
        <v>464.96000000000004</v>
      </c>
      <c r="AR44" s="44">
        <v>464.96000000000004</v>
      </c>
      <c r="AS44" s="44">
        <v>464.96000000000004</v>
      </c>
      <c r="AT44" s="44">
        <v>464.96000000000004</v>
      </c>
      <c r="AU44" s="44">
        <v>464.96000000000004</v>
      </c>
      <c r="AV44" s="44">
        <v>464.96000000000004</v>
      </c>
      <c r="AW44" s="44">
        <v>464.96000000000004</v>
      </c>
      <c r="AX44" s="44">
        <v>464.96000000000004</v>
      </c>
      <c r="AY44" s="44">
        <v>464.96000000000004</v>
      </c>
      <c r="AZ44" s="44">
        <v>464.96000000000004</v>
      </c>
      <c r="BA44" s="149">
        <f>SUM(AO44:AZ44)</f>
        <v>5579.52</v>
      </c>
    </row>
    <row r="45" spans="1:53" x14ac:dyDescent="0.25">
      <c r="A45" s="163"/>
      <c r="C45" s="160"/>
      <c r="D45" s="70" t="s">
        <v>64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49">
        <f t="shared" si="4"/>
        <v>0</v>
      </c>
      <c r="R45" s="52"/>
      <c r="S45" s="53"/>
      <c r="T45" s="52"/>
      <c r="U45" s="161"/>
      <c r="V45" s="70" t="s">
        <v>64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149">
        <f t="shared" ref="AI45:AI57" si="24">SUM(W45:AH45)</f>
        <v>0</v>
      </c>
      <c r="AJ45" s="52"/>
      <c r="AK45" s="53"/>
      <c r="AL45" s="52"/>
      <c r="AM45" s="162"/>
      <c r="AN45" s="70" t="s">
        <v>64</v>
      </c>
      <c r="AO45" s="18">
        <v>0</v>
      </c>
      <c r="AP45" s="18">
        <v>0</v>
      </c>
      <c r="AQ45" s="18">
        <v>0</v>
      </c>
      <c r="AR45" s="18">
        <v>0</v>
      </c>
      <c r="AS45" s="18">
        <v>0</v>
      </c>
      <c r="AT45" s="18">
        <v>0</v>
      </c>
      <c r="AU45" s="18">
        <v>0</v>
      </c>
      <c r="AV45" s="18">
        <v>0</v>
      </c>
      <c r="AW45" s="18">
        <v>0</v>
      </c>
      <c r="AX45" s="18">
        <v>0</v>
      </c>
      <c r="AY45" s="18">
        <v>0</v>
      </c>
      <c r="AZ45" s="18">
        <v>0</v>
      </c>
      <c r="BA45" s="149">
        <f t="shared" ref="BA45:BA57" si="25">SUM(AO45:AZ45)</f>
        <v>0</v>
      </c>
    </row>
    <row r="46" spans="1:53" x14ac:dyDescent="0.25">
      <c r="A46" s="163"/>
      <c r="C46" s="160"/>
      <c r="D46" s="70" t="s">
        <v>65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49">
        <f t="shared" si="4"/>
        <v>0</v>
      </c>
      <c r="R46" s="73"/>
      <c r="S46" s="53"/>
      <c r="T46" s="52"/>
      <c r="U46" s="161"/>
      <c r="V46" s="70" t="s">
        <v>65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0</v>
      </c>
      <c r="AG46" s="18">
        <v>0</v>
      </c>
      <c r="AH46" s="18">
        <v>0</v>
      </c>
      <c r="AI46" s="149">
        <f t="shared" si="24"/>
        <v>0</v>
      </c>
      <c r="AJ46" s="73"/>
      <c r="AK46" s="53"/>
      <c r="AL46" s="52"/>
      <c r="AM46" s="162"/>
      <c r="AN46" s="70" t="s">
        <v>65</v>
      </c>
      <c r="AO46" s="18">
        <v>0</v>
      </c>
      <c r="AP46" s="18">
        <v>0</v>
      </c>
      <c r="AQ46" s="18">
        <v>0</v>
      </c>
      <c r="AR46" s="18">
        <v>0</v>
      </c>
      <c r="AS46" s="18">
        <v>0</v>
      </c>
      <c r="AT46" s="18">
        <v>0</v>
      </c>
      <c r="AU46" s="18">
        <v>0</v>
      </c>
      <c r="AV46" s="18">
        <v>0</v>
      </c>
      <c r="AW46" s="18">
        <v>0</v>
      </c>
      <c r="AX46" s="18">
        <v>0</v>
      </c>
      <c r="AY46" s="18">
        <v>0</v>
      </c>
      <c r="AZ46" s="18">
        <v>0</v>
      </c>
      <c r="BA46" s="149">
        <f>SUM(AO46:AZ46)</f>
        <v>0</v>
      </c>
    </row>
    <row r="47" spans="1:53" x14ac:dyDescent="0.25">
      <c r="A47" s="53"/>
      <c r="C47" s="160"/>
      <c r="D47" s="63" t="s">
        <v>66</v>
      </c>
      <c r="E47" s="74">
        <f>SUM(E48:E49)</f>
        <v>0</v>
      </c>
      <c r="F47" s="74">
        <f>SUM(F48:F49)</f>
        <v>0</v>
      </c>
      <c r="G47" s="74">
        <f t="shared" ref="G47:P47" si="26">SUM(G48:G49)</f>
        <v>0</v>
      </c>
      <c r="H47" s="74">
        <f t="shared" si="26"/>
        <v>0</v>
      </c>
      <c r="I47" s="74">
        <f t="shared" si="26"/>
        <v>0</v>
      </c>
      <c r="J47" s="74">
        <f t="shared" si="26"/>
        <v>0</v>
      </c>
      <c r="K47" s="74">
        <f t="shared" si="26"/>
        <v>0</v>
      </c>
      <c r="L47" s="74">
        <f t="shared" si="26"/>
        <v>0</v>
      </c>
      <c r="M47" s="74">
        <f t="shared" si="26"/>
        <v>0</v>
      </c>
      <c r="N47" s="74">
        <f t="shared" si="26"/>
        <v>0</v>
      </c>
      <c r="O47" s="74">
        <f t="shared" si="26"/>
        <v>0</v>
      </c>
      <c r="P47" s="74">
        <f t="shared" si="26"/>
        <v>0</v>
      </c>
      <c r="Q47" s="149">
        <f t="shared" si="4"/>
        <v>0</v>
      </c>
      <c r="R47" s="73"/>
      <c r="S47" s="75"/>
      <c r="T47" s="73"/>
      <c r="U47" s="161"/>
      <c r="V47" s="63" t="s">
        <v>66</v>
      </c>
      <c r="W47" s="74">
        <f>SUM(W48:W53)</f>
        <v>0</v>
      </c>
      <c r="X47" s="74">
        <f t="shared" ref="X47:AH47" si="27">SUM(X48:X53)</f>
        <v>0</v>
      </c>
      <c r="Y47" s="74">
        <f t="shared" si="27"/>
        <v>0</v>
      </c>
      <c r="Z47" s="74">
        <f t="shared" si="27"/>
        <v>0</v>
      </c>
      <c r="AA47" s="74">
        <f t="shared" si="27"/>
        <v>0</v>
      </c>
      <c r="AB47" s="74">
        <f t="shared" si="27"/>
        <v>0</v>
      </c>
      <c r="AC47" s="74">
        <f t="shared" si="27"/>
        <v>0</v>
      </c>
      <c r="AD47" s="74">
        <f t="shared" si="27"/>
        <v>0</v>
      </c>
      <c r="AE47" s="74">
        <f t="shared" si="27"/>
        <v>0</v>
      </c>
      <c r="AF47" s="74">
        <f t="shared" si="27"/>
        <v>0</v>
      </c>
      <c r="AG47" s="74">
        <f t="shared" si="27"/>
        <v>0</v>
      </c>
      <c r="AH47" s="74">
        <f t="shared" si="27"/>
        <v>0</v>
      </c>
      <c r="AI47" s="149">
        <f t="shared" si="24"/>
        <v>0</v>
      </c>
      <c r="AJ47" s="52"/>
      <c r="AK47" s="75"/>
      <c r="AL47" s="52"/>
      <c r="AM47" s="162"/>
      <c r="AN47" s="63" t="s">
        <v>66</v>
      </c>
      <c r="AO47" s="74">
        <f>SUM(AO48:AO49)</f>
        <v>0</v>
      </c>
      <c r="AP47" s="74">
        <f t="shared" ref="AP47:AZ47" si="28">SUM(AP48:AP49)</f>
        <v>0</v>
      </c>
      <c r="AQ47" s="74">
        <f t="shared" si="28"/>
        <v>0</v>
      </c>
      <c r="AR47" s="74">
        <f t="shared" si="28"/>
        <v>0</v>
      </c>
      <c r="AS47" s="74">
        <f t="shared" si="28"/>
        <v>0</v>
      </c>
      <c r="AT47" s="74">
        <f t="shared" si="28"/>
        <v>0</v>
      </c>
      <c r="AU47" s="74">
        <f t="shared" si="28"/>
        <v>0</v>
      </c>
      <c r="AV47" s="74">
        <f t="shared" si="28"/>
        <v>0</v>
      </c>
      <c r="AW47" s="74">
        <f t="shared" si="28"/>
        <v>0</v>
      </c>
      <c r="AX47" s="74">
        <f t="shared" si="28"/>
        <v>0</v>
      </c>
      <c r="AY47" s="74">
        <f t="shared" si="28"/>
        <v>0</v>
      </c>
      <c r="AZ47" s="74">
        <f t="shared" si="28"/>
        <v>0</v>
      </c>
      <c r="BA47" s="149">
        <f t="shared" si="25"/>
        <v>0</v>
      </c>
    </row>
    <row r="48" spans="1:53" x14ac:dyDescent="0.25">
      <c r="A48" s="53"/>
      <c r="C48" s="160"/>
      <c r="D48" s="71" t="s">
        <v>100</v>
      </c>
      <c r="E48" s="76">
        <v>0</v>
      </c>
      <c r="F48" s="76">
        <v>0</v>
      </c>
      <c r="G48" s="76">
        <v>0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151">
        <f t="shared" si="4"/>
        <v>0</v>
      </c>
      <c r="R48" s="52"/>
      <c r="S48" s="53"/>
      <c r="T48" s="52"/>
      <c r="U48" s="161"/>
      <c r="V48" s="71" t="s">
        <v>67</v>
      </c>
      <c r="W48" s="76">
        <v>0</v>
      </c>
      <c r="X48" s="76">
        <v>0</v>
      </c>
      <c r="Y48" s="76">
        <v>0</v>
      </c>
      <c r="Z48" s="76">
        <v>0</v>
      </c>
      <c r="AA48" s="76">
        <v>0</v>
      </c>
      <c r="AB48" s="76">
        <v>0</v>
      </c>
      <c r="AC48" s="76">
        <v>0</v>
      </c>
      <c r="AD48" s="76">
        <v>0</v>
      </c>
      <c r="AE48" s="76">
        <v>0</v>
      </c>
      <c r="AF48" s="76">
        <v>0</v>
      </c>
      <c r="AG48" s="76">
        <v>0</v>
      </c>
      <c r="AH48" s="76">
        <v>0</v>
      </c>
      <c r="AI48" s="151">
        <f t="shared" si="24"/>
        <v>0</v>
      </c>
      <c r="AJ48" s="52"/>
      <c r="AK48" s="53"/>
      <c r="AL48" s="52"/>
      <c r="AM48" s="162"/>
      <c r="AN48" s="71" t="s">
        <v>67</v>
      </c>
      <c r="AO48" s="76">
        <v>0</v>
      </c>
      <c r="AP48" s="76">
        <v>0</v>
      </c>
      <c r="AQ48" s="76">
        <v>0</v>
      </c>
      <c r="AR48" s="76">
        <v>0</v>
      </c>
      <c r="AS48" s="76">
        <v>0</v>
      </c>
      <c r="AT48" s="76">
        <v>0</v>
      </c>
      <c r="AU48" s="76">
        <v>0</v>
      </c>
      <c r="AV48" s="76">
        <v>0</v>
      </c>
      <c r="AW48" s="76">
        <v>0</v>
      </c>
      <c r="AX48" s="76">
        <v>0</v>
      </c>
      <c r="AY48" s="76">
        <v>0</v>
      </c>
      <c r="AZ48" s="76">
        <v>0</v>
      </c>
      <c r="BA48" s="151">
        <f t="shared" si="25"/>
        <v>0</v>
      </c>
    </row>
    <row r="49" spans="1:53" x14ac:dyDescent="0.25">
      <c r="A49" s="53"/>
      <c r="C49" s="160"/>
      <c r="D49" s="71" t="s">
        <v>101</v>
      </c>
      <c r="E49" s="76">
        <v>0</v>
      </c>
      <c r="F49" s="76">
        <v>0</v>
      </c>
      <c r="G49" s="76">
        <v>0</v>
      </c>
      <c r="H49" s="76">
        <v>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151">
        <f t="shared" si="4"/>
        <v>0</v>
      </c>
      <c r="R49" s="52"/>
      <c r="S49" s="53"/>
      <c r="T49" s="52"/>
      <c r="U49" s="161"/>
      <c r="V49" s="71" t="s">
        <v>68</v>
      </c>
      <c r="W49" s="76">
        <v>0</v>
      </c>
      <c r="X49" s="76">
        <v>0</v>
      </c>
      <c r="Y49" s="76">
        <v>0</v>
      </c>
      <c r="Z49" s="76">
        <v>0</v>
      </c>
      <c r="AA49" s="76">
        <v>0</v>
      </c>
      <c r="AB49" s="76">
        <v>0</v>
      </c>
      <c r="AC49" s="76">
        <v>0</v>
      </c>
      <c r="AD49" s="76">
        <v>0</v>
      </c>
      <c r="AE49" s="76">
        <v>0</v>
      </c>
      <c r="AF49" s="76">
        <v>0</v>
      </c>
      <c r="AG49" s="76">
        <v>0</v>
      </c>
      <c r="AH49" s="76">
        <v>0</v>
      </c>
      <c r="AI49" s="151">
        <f t="shared" si="24"/>
        <v>0</v>
      </c>
      <c r="AJ49" s="52"/>
      <c r="AK49" s="53"/>
      <c r="AL49" s="52"/>
      <c r="AM49" s="162"/>
      <c r="AN49" s="71" t="s">
        <v>68</v>
      </c>
      <c r="AO49" s="76">
        <v>0</v>
      </c>
      <c r="AP49" s="76">
        <v>0</v>
      </c>
      <c r="AQ49" s="76">
        <v>0</v>
      </c>
      <c r="AR49" s="76">
        <v>0</v>
      </c>
      <c r="AS49" s="76">
        <v>0</v>
      </c>
      <c r="AT49" s="76">
        <v>0</v>
      </c>
      <c r="AU49" s="76">
        <v>0</v>
      </c>
      <c r="AV49" s="76">
        <v>0</v>
      </c>
      <c r="AW49" s="76">
        <v>0</v>
      </c>
      <c r="AX49" s="76">
        <v>0</v>
      </c>
      <c r="AY49" s="76">
        <v>0</v>
      </c>
      <c r="AZ49" s="76">
        <v>0</v>
      </c>
      <c r="BA49" s="151">
        <f>SUM(AO49:AZ49)</f>
        <v>0</v>
      </c>
    </row>
    <row r="50" spans="1:53" x14ac:dyDescent="0.25">
      <c r="A50" s="53"/>
      <c r="C50" s="160"/>
      <c r="D50" s="71" t="s">
        <v>102</v>
      </c>
      <c r="E50" s="76">
        <v>0</v>
      </c>
      <c r="F50" s="76">
        <v>0</v>
      </c>
      <c r="G50" s="76">
        <v>0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151">
        <f t="shared" si="4"/>
        <v>0</v>
      </c>
      <c r="R50" s="52"/>
      <c r="S50" s="53"/>
      <c r="T50" s="52"/>
      <c r="U50" s="161"/>
      <c r="V50" s="71" t="s">
        <v>69</v>
      </c>
      <c r="W50" s="76">
        <v>0</v>
      </c>
      <c r="X50" s="76">
        <v>0</v>
      </c>
      <c r="Y50" s="76">
        <v>0</v>
      </c>
      <c r="Z50" s="76">
        <v>0</v>
      </c>
      <c r="AA50" s="76">
        <v>0</v>
      </c>
      <c r="AB50" s="76">
        <v>0</v>
      </c>
      <c r="AC50" s="76">
        <v>0</v>
      </c>
      <c r="AD50" s="76">
        <v>0</v>
      </c>
      <c r="AE50" s="76">
        <v>0</v>
      </c>
      <c r="AF50" s="76">
        <v>0</v>
      </c>
      <c r="AG50" s="76">
        <v>0</v>
      </c>
      <c r="AH50" s="76">
        <v>0</v>
      </c>
      <c r="AI50" s="151">
        <f t="shared" si="24"/>
        <v>0</v>
      </c>
      <c r="AJ50" s="52"/>
      <c r="AK50" s="53"/>
      <c r="AL50" s="52"/>
      <c r="AM50" s="162"/>
      <c r="AN50" s="71" t="s">
        <v>69</v>
      </c>
      <c r="AO50" s="76">
        <v>0</v>
      </c>
      <c r="AP50" s="76">
        <v>0</v>
      </c>
      <c r="AQ50" s="76">
        <v>0</v>
      </c>
      <c r="AR50" s="76">
        <v>0</v>
      </c>
      <c r="AS50" s="76">
        <v>0</v>
      </c>
      <c r="AT50" s="76">
        <v>0</v>
      </c>
      <c r="AU50" s="76">
        <v>0</v>
      </c>
      <c r="AV50" s="76">
        <v>0</v>
      </c>
      <c r="AW50" s="76">
        <v>0</v>
      </c>
      <c r="AX50" s="76">
        <v>0</v>
      </c>
      <c r="AY50" s="76">
        <v>0</v>
      </c>
      <c r="AZ50" s="76">
        <v>0</v>
      </c>
      <c r="BA50" s="151">
        <f t="shared" si="25"/>
        <v>0</v>
      </c>
    </row>
    <row r="51" spans="1:53" x14ac:dyDescent="0.25">
      <c r="A51" s="53"/>
      <c r="C51" s="160"/>
      <c r="D51" s="71" t="s">
        <v>103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  <c r="P51" s="76">
        <v>0</v>
      </c>
      <c r="Q51" s="151">
        <f t="shared" si="4"/>
        <v>0</v>
      </c>
      <c r="R51" s="52"/>
      <c r="S51" s="53"/>
      <c r="T51" s="52"/>
      <c r="U51" s="161"/>
      <c r="V51" s="71" t="s">
        <v>70</v>
      </c>
      <c r="W51" s="76">
        <v>0</v>
      </c>
      <c r="X51" s="76">
        <v>0</v>
      </c>
      <c r="Y51" s="76">
        <v>0</v>
      </c>
      <c r="Z51" s="76">
        <v>0</v>
      </c>
      <c r="AA51" s="76">
        <v>0</v>
      </c>
      <c r="AB51" s="76">
        <v>0</v>
      </c>
      <c r="AC51" s="76">
        <v>0</v>
      </c>
      <c r="AD51" s="76">
        <v>0</v>
      </c>
      <c r="AE51" s="76">
        <v>0</v>
      </c>
      <c r="AF51" s="76">
        <v>0</v>
      </c>
      <c r="AG51" s="76">
        <v>0</v>
      </c>
      <c r="AH51" s="76">
        <v>0</v>
      </c>
      <c r="AI51" s="151">
        <f>SUM(W51:AH51)</f>
        <v>0</v>
      </c>
      <c r="AJ51" s="52"/>
      <c r="AK51" s="53"/>
      <c r="AL51" s="52"/>
      <c r="AM51" s="162"/>
      <c r="AN51" s="71" t="s">
        <v>70</v>
      </c>
      <c r="AO51" s="76">
        <v>0</v>
      </c>
      <c r="AP51" s="76">
        <v>0</v>
      </c>
      <c r="AQ51" s="76">
        <v>0</v>
      </c>
      <c r="AR51" s="76">
        <v>0</v>
      </c>
      <c r="AS51" s="76">
        <v>0</v>
      </c>
      <c r="AT51" s="76">
        <v>0</v>
      </c>
      <c r="AU51" s="76">
        <v>0</v>
      </c>
      <c r="AV51" s="76">
        <v>0</v>
      </c>
      <c r="AW51" s="76">
        <v>0</v>
      </c>
      <c r="AX51" s="76">
        <v>0</v>
      </c>
      <c r="AY51" s="76">
        <v>0</v>
      </c>
      <c r="AZ51" s="76">
        <v>0</v>
      </c>
      <c r="BA51" s="151">
        <f t="shared" si="25"/>
        <v>0</v>
      </c>
    </row>
    <row r="52" spans="1:53" x14ac:dyDescent="0.25">
      <c r="A52" s="53"/>
      <c r="C52" s="160"/>
      <c r="D52" s="71" t="s">
        <v>104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0</v>
      </c>
      <c r="O52" s="76">
        <v>0</v>
      </c>
      <c r="P52" s="76">
        <v>0</v>
      </c>
      <c r="Q52" s="151">
        <f t="shared" si="4"/>
        <v>0</v>
      </c>
      <c r="R52" s="52"/>
      <c r="S52" s="53"/>
      <c r="T52" s="52"/>
      <c r="U52" s="161"/>
      <c r="V52" s="71" t="s">
        <v>71</v>
      </c>
      <c r="W52" s="76">
        <v>0</v>
      </c>
      <c r="X52" s="76">
        <v>0</v>
      </c>
      <c r="Y52" s="76">
        <v>0</v>
      </c>
      <c r="Z52" s="76">
        <v>0</v>
      </c>
      <c r="AA52" s="76">
        <v>0</v>
      </c>
      <c r="AB52" s="76">
        <v>0</v>
      </c>
      <c r="AC52" s="76">
        <v>0</v>
      </c>
      <c r="AD52" s="76">
        <v>0</v>
      </c>
      <c r="AE52" s="76">
        <v>0</v>
      </c>
      <c r="AF52" s="76">
        <v>0</v>
      </c>
      <c r="AG52" s="76">
        <v>0</v>
      </c>
      <c r="AH52" s="76">
        <v>0</v>
      </c>
      <c r="AI52" s="151">
        <f t="shared" si="24"/>
        <v>0</v>
      </c>
      <c r="AJ52" s="52"/>
      <c r="AK52" s="53"/>
      <c r="AL52" s="52"/>
      <c r="AM52" s="162"/>
      <c r="AN52" s="71" t="s">
        <v>71</v>
      </c>
      <c r="AO52" s="76">
        <v>0</v>
      </c>
      <c r="AP52" s="76">
        <v>0</v>
      </c>
      <c r="AQ52" s="76">
        <v>0</v>
      </c>
      <c r="AR52" s="76">
        <v>0</v>
      </c>
      <c r="AS52" s="76">
        <v>0</v>
      </c>
      <c r="AT52" s="76">
        <v>0</v>
      </c>
      <c r="AU52" s="76">
        <v>0</v>
      </c>
      <c r="AV52" s="76">
        <v>0</v>
      </c>
      <c r="AW52" s="76">
        <v>0</v>
      </c>
      <c r="AX52" s="76">
        <v>0</v>
      </c>
      <c r="AY52" s="76">
        <v>0</v>
      </c>
      <c r="AZ52" s="76">
        <v>0</v>
      </c>
      <c r="BA52" s="151">
        <f t="shared" si="25"/>
        <v>0</v>
      </c>
    </row>
    <row r="53" spans="1:53" x14ac:dyDescent="0.25">
      <c r="A53" s="53"/>
      <c r="C53" s="160"/>
      <c r="D53" s="71" t="s">
        <v>105</v>
      </c>
      <c r="E53" s="76">
        <v>0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151">
        <f t="shared" si="4"/>
        <v>0</v>
      </c>
      <c r="R53" s="52"/>
      <c r="S53" s="53"/>
      <c r="T53" s="52"/>
      <c r="U53" s="161"/>
      <c r="V53" s="71" t="s">
        <v>72</v>
      </c>
      <c r="W53" s="76">
        <v>0</v>
      </c>
      <c r="X53" s="76">
        <v>0</v>
      </c>
      <c r="Y53" s="76">
        <v>0</v>
      </c>
      <c r="Z53" s="76">
        <v>0</v>
      </c>
      <c r="AA53" s="76">
        <v>0</v>
      </c>
      <c r="AB53" s="76">
        <v>0</v>
      </c>
      <c r="AC53" s="76">
        <v>0</v>
      </c>
      <c r="AD53" s="76">
        <v>0</v>
      </c>
      <c r="AE53" s="76">
        <v>0</v>
      </c>
      <c r="AF53" s="76">
        <v>0</v>
      </c>
      <c r="AG53" s="76">
        <v>0</v>
      </c>
      <c r="AH53" s="76">
        <v>0</v>
      </c>
      <c r="AI53" s="151">
        <f t="shared" si="24"/>
        <v>0</v>
      </c>
      <c r="AJ53" s="52"/>
      <c r="AK53" s="53"/>
      <c r="AL53" s="52"/>
      <c r="AM53" s="162"/>
      <c r="AN53" s="71" t="s">
        <v>72</v>
      </c>
      <c r="AO53" s="76">
        <v>0</v>
      </c>
      <c r="AP53" s="76">
        <v>0</v>
      </c>
      <c r="AQ53" s="76">
        <v>0</v>
      </c>
      <c r="AR53" s="76">
        <v>0</v>
      </c>
      <c r="AS53" s="76">
        <v>0</v>
      </c>
      <c r="AT53" s="76">
        <v>0</v>
      </c>
      <c r="AU53" s="76">
        <v>0</v>
      </c>
      <c r="AV53" s="76">
        <v>0</v>
      </c>
      <c r="AW53" s="76">
        <v>0</v>
      </c>
      <c r="AX53" s="76">
        <v>0</v>
      </c>
      <c r="AY53" s="76">
        <v>0</v>
      </c>
      <c r="AZ53" s="76">
        <v>0</v>
      </c>
      <c r="BA53" s="151">
        <f t="shared" si="25"/>
        <v>0</v>
      </c>
    </row>
    <row r="54" spans="1:53" x14ac:dyDescent="0.25">
      <c r="A54" s="53"/>
      <c r="C54" s="160"/>
      <c r="D54" s="63" t="s">
        <v>73</v>
      </c>
      <c r="E54" s="77">
        <f>SUM(E55:E57)</f>
        <v>0</v>
      </c>
      <c r="F54" s="77">
        <f>SUM(F55:F57)</f>
        <v>0</v>
      </c>
      <c r="G54" s="77">
        <f t="shared" ref="G54:P54" si="29">SUM(G55:G57)</f>
        <v>0</v>
      </c>
      <c r="H54" s="77">
        <f t="shared" si="29"/>
        <v>0</v>
      </c>
      <c r="I54" s="77">
        <f t="shared" si="29"/>
        <v>0</v>
      </c>
      <c r="J54" s="77">
        <f t="shared" si="29"/>
        <v>0</v>
      </c>
      <c r="K54" s="77">
        <f t="shared" si="29"/>
        <v>0</v>
      </c>
      <c r="L54" s="77">
        <f t="shared" si="29"/>
        <v>0</v>
      </c>
      <c r="M54" s="77">
        <f t="shared" si="29"/>
        <v>0</v>
      </c>
      <c r="N54" s="77">
        <f t="shared" si="29"/>
        <v>0</v>
      </c>
      <c r="O54" s="77">
        <f t="shared" si="29"/>
        <v>0</v>
      </c>
      <c r="P54" s="77">
        <f t="shared" si="29"/>
        <v>0</v>
      </c>
      <c r="Q54" s="149">
        <f>SUM(E54:P54)</f>
        <v>0</v>
      </c>
      <c r="R54" s="52"/>
      <c r="S54" s="53"/>
      <c r="T54" s="52"/>
      <c r="U54" s="161"/>
      <c r="V54" s="63" t="s">
        <v>73</v>
      </c>
      <c r="W54" s="77">
        <f>SUM(W55:W57)</f>
        <v>0</v>
      </c>
      <c r="X54" s="77">
        <f>SUM(X55:X57)</f>
        <v>0</v>
      </c>
      <c r="Y54" s="77">
        <f t="shared" ref="Y54:AH54" si="30">SUM(Y55:Y57)</f>
        <v>0</v>
      </c>
      <c r="Z54" s="77">
        <f t="shared" si="30"/>
        <v>0</v>
      </c>
      <c r="AA54" s="77">
        <f t="shared" si="30"/>
        <v>0</v>
      </c>
      <c r="AB54" s="77">
        <f t="shared" si="30"/>
        <v>0</v>
      </c>
      <c r="AC54" s="77">
        <f t="shared" si="30"/>
        <v>0</v>
      </c>
      <c r="AD54" s="77">
        <f t="shared" si="30"/>
        <v>0</v>
      </c>
      <c r="AE54" s="77">
        <f t="shared" si="30"/>
        <v>0</v>
      </c>
      <c r="AF54" s="77">
        <f t="shared" si="30"/>
        <v>0</v>
      </c>
      <c r="AG54" s="77">
        <f t="shared" si="30"/>
        <v>0</v>
      </c>
      <c r="AH54" s="77">
        <f t="shared" si="30"/>
        <v>0</v>
      </c>
      <c r="AI54" s="149">
        <f>SUM(W54:AH54)</f>
        <v>0</v>
      </c>
      <c r="AJ54" s="52"/>
      <c r="AK54" s="53"/>
      <c r="AL54" s="52"/>
      <c r="AM54" s="162"/>
      <c r="AN54" s="63" t="s">
        <v>73</v>
      </c>
      <c r="AO54" s="77">
        <f>SUM(AO55:AO57)</f>
        <v>0</v>
      </c>
      <c r="AP54" s="77">
        <f>SUM(AP55:AP57)</f>
        <v>0</v>
      </c>
      <c r="AQ54" s="77">
        <f t="shared" ref="AQ54:AZ54" si="31">SUM(AQ55:AQ57)</f>
        <v>0</v>
      </c>
      <c r="AR54" s="77">
        <f t="shared" si="31"/>
        <v>0</v>
      </c>
      <c r="AS54" s="77">
        <f t="shared" si="31"/>
        <v>0</v>
      </c>
      <c r="AT54" s="77">
        <f t="shared" si="31"/>
        <v>0</v>
      </c>
      <c r="AU54" s="77">
        <f t="shared" si="31"/>
        <v>0</v>
      </c>
      <c r="AV54" s="77">
        <f t="shared" si="31"/>
        <v>0</v>
      </c>
      <c r="AW54" s="77">
        <f t="shared" si="31"/>
        <v>0</v>
      </c>
      <c r="AX54" s="77">
        <f t="shared" si="31"/>
        <v>0</v>
      </c>
      <c r="AY54" s="77">
        <f t="shared" si="31"/>
        <v>0</v>
      </c>
      <c r="AZ54" s="77">
        <f t="shared" si="31"/>
        <v>0</v>
      </c>
      <c r="BA54" s="149">
        <f t="shared" si="25"/>
        <v>0</v>
      </c>
    </row>
    <row r="55" spans="1:53" x14ac:dyDescent="0.25">
      <c r="A55" s="53"/>
      <c r="C55" s="160"/>
      <c r="D55" s="71" t="s">
        <v>74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151">
        <f t="shared" si="4"/>
        <v>0</v>
      </c>
      <c r="R55" s="52"/>
      <c r="S55" s="53"/>
      <c r="T55" s="52"/>
      <c r="U55" s="161"/>
      <c r="V55" s="71" t="s">
        <v>74</v>
      </c>
      <c r="W55" s="76">
        <v>0</v>
      </c>
      <c r="X55" s="76">
        <v>0</v>
      </c>
      <c r="Y55" s="76">
        <v>0</v>
      </c>
      <c r="Z55" s="76">
        <v>0</v>
      </c>
      <c r="AA55" s="76">
        <v>0</v>
      </c>
      <c r="AB55" s="76">
        <v>0</v>
      </c>
      <c r="AC55" s="76">
        <v>0</v>
      </c>
      <c r="AD55" s="76">
        <v>0</v>
      </c>
      <c r="AE55" s="76">
        <v>0</v>
      </c>
      <c r="AF55" s="76">
        <v>0</v>
      </c>
      <c r="AG55" s="76">
        <v>0</v>
      </c>
      <c r="AH55" s="76">
        <v>0</v>
      </c>
      <c r="AI55" s="151">
        <f t="shared" si="24"/>
        <v>0</v>
      </c>
      <c r="AJ55" s="52"/>
      <c r="AK55" s="53"/>
      <c r="AL55" s="52"/>
      <c r="AM55" s="162"/>
      <c r="AN55" s="71" t="s">
        <v>74</v>
      </c>
      <c r="AO55" s="76">
        <v>0</v>
      </c>
      <c r="AP55" s="76">
        <v>0</v>
      </c>
      <c r="AQ55" s="76">
        <v>0</v>
      </c>
      <c r="AR55" s="76">
        <v>0</v>
      </c>
      <c r="AS55" s="76">
        <v>0</v>
      </c>
      <c r="AT55" s="76">
        <v>0</v>
      </c>
      <c r="AU55" s="76">
        <v>0</v>
      </c>
      <c r="AV55" s="76">
        <v>0</v>
      </c>
      <c r="AW55" s="76">
        <v>0</v>
      </c>
      <c r="AX55" s="76">
        <v>0</v>
      </c>
      <c r="AY55" s="76">
        <v>0</v>
      </c>
      <c r="AZ55" s="76">
        <v>0</v>
      </c>
      <c r="BA55" s="151">
        <f t="shared" si="25"/>
        <v>0</v>
      </c>
    </row>
    <row r="56" spans="1:53" x14ac:dyDescent="0.25">
      <c r="A56" s="53"/>
      <c r="C56" s="160"/>
      <c r="D56" s="71" t="s">
        <v>75</v>
      </c>
      <c r="E56" s="76">
        <v>0</v>
      </c>
      <c r="F56" s="76">
        <v>0</v>
      </c>
      <c r="G56" s="76">
        <v>0</v>
      </c>
      <c r="H56" s="76">
        <v>0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0</v>
      </c>
      <c r="O56" s="76">
        <v>0</v>
      </c>
      <c r="P56" s="76">
        <v>0</v>
      </c>
      <c r="Q56" s="151">
        <f>SUM(E56:P56)</f>
        <v>0</v>
      </c>
      <c r="R56" s="52"/>
      <c r="S56" s="53"/>
      <c r="T56" s="52"/>
      <c r="U56" s="161"/>
      <c r="V56" s="71" t="s">
        <v>75</v>
      </c>
      <c r="W56" s="76">
        <v>0</v>
      </c>
      <c r="X56" s="76">
        <v>0</v>
      </c>
      <c r="Y56" s="76">
        <v>0</v>
      </c>
      <c r="Z56" s="76">
        <v>0</v>
      </c>
      <c r="AA56" s="76">
        <v>0</v>
      </c>
      <c r="AB56" s="76">
        <v>0</v>
      </c>
      <c r="AC56" s="76">
        <v>0</v>
      </c>
      <c r="AD56" s="76">
        <v>0</v>
      </c>
      <c r="AE56" s="76">
        <v>0</v>
      </c>
      <c r="AF56" s="76">
        <v>0</v>
      </c>
      <c r="AG56" s="76">
        <v>0</v>
      </c>
      <c r="AH56" s="76">
        <v>0</v>
      </c>
      <c r="AI56" s="151">
        <f t="shared" si="24"/>
        <v>0</v>
      </c>
      <c r="AJ56" s="52"/>
      <c r="AK56" s="53"/>
      <c r="AL56" s="52"/>
      <c r="AM56" s="162"/>
      <c r="AN56" s="71" t="s">
        <v>75</v>
      </c>
      <c r="AO56" s="76">
        <v>0</v>
      </c>
      <c r="AP56" s="76">
        <v>0</v>
      </c>
      <c r="AQ56" s="76">
        <v>0</v>
      </c>
      <c r="AR56" s="76">
        <v>0</v>
      </c>
      <c r="AS56" s="76">
        <v>0</v>
      </c>
      <c r="AT56" s="76">
        <v>0</v>
      </c>
      <c r="AU56" s="76">
        <v>0</v>
      </c>
      <c r="AV56" s="76">
        <v>0</v>
      </c>
      <c r="AW56" s="76">
        <v>0</v>
      </c>
      <c r="AX56" s="76">
        <v>0</v>
      </c>
      <c r="AY56" s="76">
        <v>0</v>
      </c>
      <c r="AZ56" s="76">
        <v>0</v>
      </c>
      <c r="BA56" s="151">
        <f t="shared" si="25"/>
        <v>0</v>
      </c>
    </row>
    <row r="57" spans="1:53" x14ac:dyDescent="0.25">
      <c r="A57" s="53"/>
      <c r="C57" s="160"/>
      <c r="D57" s="71" t="s">
        <v>76</v>
      </c>
      <c r="E57" s="76">
        <v>0</v>
      </c>
      <c r="F57" s="76">
        <v>0</v>
      </c>
      <c r="G57" s="76">
        <v>0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151">
        <f t="shared" si="4"/>
        <v>0</v>
      </c>
      <c r="R57" s="52"/>
      <c r="S57" s="53"/>
      <c r="T57" s="52"/>
      <c r="U57" s="161"/>
      <c r="V57" s="71" t="s">
        <v>76</v>
      </c>
      <c r="W57" s="76">
        <v>0</v>
      </c>
      <c r="X57" s="76">
        <v>0</v>
      </c>
      <c r="Y57" s="76">
        <v>0</v>
      </c>
      <c r="Z57" s="76">
        <v>0</v>
      </c>
      <c r="AA57" s="76">
        <v>0</v>
      </c>
      <c r="AB57" s="76">
        <v>0</v>
      </c>
      <c r="AC57" s="76">
        <v>0</v>
      </c>
      <c r="AD57" s="76">
        <v>0</v>
      </c>
      <c r="AE57" s="76">
        <v>0</v>
      </c>
      <c r="AF57" s="76">
        <v>0</v>
      </c>
      <c r="AG57" s="76">
        <v>0</v>
      </c>
      <c r="AH57" s="76">
        <v>0</v>
      </c>
      <c r="AI57" s="151">
        <f t="shared" si="24"/>
        <v>0</v>
      </c>
      <c r="AJ57" s="52"/>
      <c r="AK57" s="53"/>
      <c r="AL57" s="52"/>
      <c r="AM57" s="162"/>
      <c r="AN57" s="71" t="s">
        <v>76</v>
      </c>
      <c r="AO57" s="76">
        <v>0</v>
      </c>
      <c r="AP57" s="76">
        <v>0</v>
      </c>
      <c r="AQ57" s="76">
        <v>0</v>
      </c>
      <c r="AR57" s="76">
        <v>0</v>
      </c>
      <c r="AS57" s="76">
        <v>0</v>
      </c>
      <c r="AT57" s="76">
        <v>0</v>
      </c>
      <c r="AU57" s="76">
        <v>0</v>
      </c>
      <c r="AV57" s="76">
        <v>0</v>
      </c>
      <c r="AW57" s="76">
        <v>0</v>
      </c>
      <c r="AX57" s="76">
        <v>0</v>
      </c>
      <c r="AY57" s="76">
        <v>0</v>
      </c>
      <c r="AZ57" s="76">
        <v>0</v>
      </c>
      <c r="BA57" s="151">
        <f t="shared" si="25"/>
        <v>0</v>
      </c>
    </row>
    <row r="58" spans="1:53" x14ac:dyDescent="0.25">
      <c r="A58" s="53"/>
      <c r="C58" s="160"/>
      <c r="D58" s="78" t="s">
        <v>77</v>
      </c>
      <c r="E58" s="77">
        <f>E78</f>
        <v>0</v>
      </c>
      <c r="F58" s="77">
        <f t="shared" ref="F58:P58" si="32">F78</f>
        <v>7.45</v>
      </c>
      <c r="G58" s="77">
        <f t="shared" si="32"/>
        <v>0</v>
      </c>
      <c r="H58" s="77">
        <f t="shared" si="32"/>
        <v>0</v>
      </c>
      <c r="I58" s="77">
        <f t="shared" si="32"/>
        <v>0</v>
      </c>
      <c r="J58" s="77">
        <f t="shared" si="32"/>
        <v>0</v>
      </c>
      <c r="K58" s="77">
        <f t="shared" si="32"/>
        <v>0</v>
      </c>
      <c r="L58" s="77">
        <f t="shared" si="32"/>
        <v>0</v>
      </c>
      <c r="M58" s="77">
        <f t="shared" si="32"/>
        <v>0</v>
      </c>
      <c r="N58" s="77">
        <f t="shared" si="32"/>
        <v>0</v>
      </c>
      <c r="O58" s="77">
        <f t="shared" si="32"/>
        <v>0</v>
      </c>
      <c r="P58" s="77">
        <f t="shared" si="32"/>
        <v>0</v>
      </c>
      <c r="Q58" s="149">
        <f>SUM(E58:P58)</f>
        <v>7.45</v>
      </c>
      <c r="R58" s="52"/>
      <c r="S58" s="53"/>
      <c r="T58" s="52"/>
      <c r="U58" s="161"/>
      <c r="V58" s="78" t="s">
        <v>77</v>
      </c>
      <c r="W58" s="77">
        <f>W78</f>
        <v>0</v>
      </c>
      <c r="X58" s="77">
        <f t="shared" ref="X58:AH58" si="33">X78</f>
        <v>0</v>
      </c>
      <c r="Y58" s="77">
        <f t="shared" si="33"/>
        <v>0</v>
      </c>
      <c r="Z58" s="77">
        <f t="shared" si="33"/>
        <v>0</v>
      </c>
      <c r="AA58" s="77">
        <f t="shared" si="33"/>
        <v>0</v>
      </c>
      <c r="AB58" s="77">
        <f t="shared" si="33"/>
        <v>0</v>
      </c>
      <c r="AC58" s="77">
        <f t="shared" si="33"/>
        <v>0</v>
      </c>
      <c r="AD58" s="77">
        <f t="shared" si="33"/>
        <v>0</v>
      </c>
      <c r="AE58" s="77">
        <f t="shared" si="33"/>
        <v>0</v>
      </c>
      <c r="AF58" s="77">
        <f t="shared" si="33"/>
        <v>0</v>
      </c>
      <c r="AG58" s="77">
        <f t="shared" si="33"/>
        <v>0</v>
      </c>
      <c r="AH58" s="77">
        <f t="shared" si="33"/>
        <v>0</v>
      </c>
      <c r="AI58" s="149">
        <f>SUM(W58:AH58)</f>
        <v>0</v>
      </c>
      <c r="AJ58" s="52"/>
      <c r="AK58" s="53"/>
      <c r="AL58" s="52"/>
      <c r="AM58" s="162"/>
      <c r="AN58" s="78" t="s">
        <v>77</v>
      </c>
      <c r="AO58" s="77">
        <f>AO78</f>
        <v>0</v>
      </c>
      <c r="AP58" s="77">
        <f t="shared" ref="AP58:AZ58" si="34">AP78</f>
        <v>0</v>
      </c>
      <c r="AQ58" s="77">
        <f t="shared" si="34"/>
        <v>0</v>
      </c>
      <c r="AR58" s="77">
        <f t="shared" si="34"/>
        <v>0</v>
      </c>
      <c r="AS58" s="77">
        <f t="shared" si="34"/>
        <v>0</v>
      </c>
      <c r="AT58" s="77">
        <f t="shared" si="34"/>
        <v>0</v>
      </c>
      <c r="AU58" s="77">
        <f t="shared" si="34"/>
        <v>0</v>
      </c>
      <c r="AV58" s="77">
        <f t="shared" si="34"/>
        <v>0</v>
      </c>
      <c r="AW58" s="77">
        <f t="shared" si="34"/>
        <v>0</v>
      </c>
      <c r="AX58" s="77">
        <f t="shared" si="34"/>
        <v>0</v>
      </c>
      <c r="AY58" s="77">
        <f t="shared" si="34"/>
        <v>0</v>
      </c>
      <c r="AZ58" s="77">
        <f t="shared" si="34"/>
        <v>0</v>
      </c>
      <c r="BA58" s="149">
        <f>SUM(AO58:AZ58)</f>
        <v>0</v>
      </c>
    </row>
    <row r="59" spans="1:53" x14ac:dyDescent="0.25">
      <c r="A59" s="53"/>
      <c r="C59" s="160"/>
      <c r="D59" s="71" t="s">
        <v>78</v>
      </c>
      <c r="E59" s="79">
        <v>0</v>
      </c>
      <c r="F59" s="79">
        <v>0</v>
      </c>
      <c r="G59" s="79">
        <v>0</v>
      </c>
      <c r="H59" s="79">
        <v>0</v>
      </c>
      <c r="I59" s="79">
        <v>0</v>
      </c>
      <c r="J59" s="79">
        <v>0</v>
      </c>
      <c r="K59" s="79">
        <v>0</v>
      </c>
      <c r="L59" s="79">
        <v>0</v>
      </c>
      <c r="M59" s="79">
        <v>0</v>
      </c>
      <c r="N59" s="79">
        <v>0</v>
      </c>
      <c r="O59" s="79">
        <v>0</v>
      </c>
      <c r="P59" s="79">
        <v>0</v>
      </c>
      <c r="Q59" s="149">
        <f>SUM(E59:P59)</f>
        <v>0</v>
      </c>
      <c r="R59" s="52"/>
      <c r="S59" s="53"/>
      <c r="T59" s="52"/>
      <c r="U59" s="161"/>
      <c r="V59" s="71" t="s">
        <v>78</v>
      </c>
      <c r="W59" s="79">
        <v>0</v>
      </c>
      <c r="X59" s="79">
        <v>0</v>
      </c>
      <c r="Y59" s="79">
        <v>0</v>
      </c>
      <c r="Z59" s="79">
        <v>0</v>
      </c>
      <c r="AA59" s="79">
        <v>0</v>
      </c>
      <c r="AB59" s="79">
        <v>0</v>
      </c>
      <c r="AC59" s="79">
        <v>0</v>
      </c>
      <c r="AD59" s="79">
        <v>0</v>
      </c>
      <c r="AE59" s="79">
        <v>0</v>
      </c>
      <c r="AF59" s="79">
        <v>0</v>
      </c>
      <c r="AG59" s="79">
        <v>0</v>
      </c>
      <c r="AH59" s="79">
        <v>0</v>
      </c>
      <c r="AI59" s="149">
        <f>SUM(W59:AH59)</f>
        <v>0</v>
      </c>
      <c r="AJ59" s="52"/>
      <c r="AK59" s="53"/>
      <c r="AL59" s="52"/>
      <c r="AM59" s="162"/>
      <c r="AN59" s="71" t="s">
        <v>78</v>
      </c>
      <c r="AO59" s="79">
        <v>0</v>
      </c>
      <c r="AP59" s="79">
        <v>0</v>
      </c>
      <c r="AQ59" s="79">
        <f>$E$47/4</f>
        <v>0</v>
      </c>
      <c r="AR59" s="79">
        <v>0</v>
      </c>
      <c r="AS59" s="79">
        <v>0</v>
      </c>
      <c r="AT59" s="79">
        <f>$E$47/4</f>
        <v>0</v>
      </c>
      <c r="AU59" s="79">
        <v>0</v>
      </c>
      <c r="AV59" s="79">
        <v>0</v>
      </c>
      <c r="AW59" s="79">
        <f>$E$47/4</f>
        <v>0</v>
      </c>
      <c r="AX59" s="79">
        <v>0</v>
      </c>
      <c r="AY59" s="79">
        <v>0</v>
      </c>
      <c r="AZ59" s="79">
        <f>$E$47/4</f>
        <v>0</v>
      </c>
      <c r="BA59" s="149">
        <f>SUM(AO59:AZ59)</f>
        <v>0</v>
      </c>
    </row>
    <row r="60" spans="1:53" x14ac:dyDescent="0.25">
      <c r="A60" s="53"/>
      <c r="C60" s="160"/>
      <c r="D60" s="80" t="s">
        <v>79</v>
      </c>
      <c r="E60" s="19">
        <f>SUM(E19:E20)+E38+E39+SUM(E43:E47)+E54+E58+E59</f>
        <v>3541.36</v>
      </c>
      <c r="F60" s="19">
        <f t="shared" ref="F60:P60" si="35">SUM(F19:F20)+F38+F39+SUM(F43:F47)+F54+F58+F59</f>
        <v>3148.81</v>
      </c>
      <c r="G60" s="19">
        <f t="shared" si="35"/>
        <v>3141.36</v>
      </c>
      <c r="H60" s="19">
        <f t="shared" si="35"/>
        <v>3141.36</v>
      </c>
      <c r="I60" s="19">
        <f t="shared" si="35"/>
        <v>3241.36</v>
      </c>
      <c r="J60" s="19">
        <f t="shared" si="35"/>
        <v>3141.36</v>
      </c>
      <c r="K60" s="19">
        <f t="shared" si="35"/>
        <v>3141.36</v>
      </c>
      <c r="L60" s="19">
        <f t="shared" si="35"/>
        <v>3291.36</v>
      </c>
      <c r="M60" s="19">
        <f t="shared" si="35"/>
        <v>3141.36</v>
      </c>
      <c r="N60" s="19">
        <f t="shared" si="35"/>
        <v>3141.36</v>
      </c>
      <c r="O60" s="19">
        <f t="shared" si="35"/>
        <v>3141.36</v>
      </c>
      <c r="P60" s="19">
        <f t="shared" si="35"/>
        <v>3141.36</v>
      </c>
      <c r="Q60" s="81">
        <f>SUM(E60:P60)</f>
        <v>38353.770000000004</v>
      </c>
      <c r="R60" s="52"/>
      <c r="S60" s="53"/>
      <c r="T60" s="52"/>
      <c r="U60" s="161"/>
      <c r="V60" s="80" t="s">
        <v>79</v>
      </c>
      <c r="W60" s="19">
        <f t="shared" ref="W60:AG60" si="36">SUM(W19:W20)+W38+SUM(W43:W47)+W39+W54+W58+W59</f>
        <v>3541.36</v>
      </c>
      <c r="X60" s="19">
        <f t="shared" si="36"/>
        <v>3141.36</v>
      </c>
      <c r="Y60" s="19">
        <f t="shared" si="36"/>
        <v>3141.36</v>
      </c>
      <c r="Z60" s="19">
        <f t="shared" si="36"/>
        <v>3141.36</v>
      </c>
      <c r="AA60" s="19">
        <f t="shared" si="36"/>
        <v>3241.36</v>
      </c>
      <c r="AB60" s="19">
        <f t="shared" si="36"/>
        <v>3141.36</v>
      </c>
      <c r="AC60" s="19">
        <f t="shared" si="36"/>
        <v>3141.36</v>
      </c>
      <c r="AD60" s="19">
        <f t="shared" si="36"/>
        <v>3291.36</v>
      </c>
      <c r="AE60" s="19">
        <f t="shared" si="36"/>
        <v>3141.36</v>
      </c>
      <c r="AF60" s="19">
        <f t="shared" si="36"/>
        <v>3141.36</v>
      </c>
      <c r="AG60" s="19">
        <f t="shared" si="36"/>
        <v>3141.36</v>
      </c>
      <c r="AH60" s="19">
        <f>SUM(AH19:AH20)+AH38+SUM(AH43:AH47)+AH39+AH54+AH58+AH59</f>
        <v>3141.36</v>
      </c>
      <c r="AI60" s="81">
        <f>SUM(W60:AH60)</f>
        <v>38346.32</v>
      </c>
      <c r="AJ60" s="52"/>
      <c r="AK60" s="53"/>
      <c r="AL60" s="52"/>
      <c r="AM60" s="162"/>
      <c r="AN60" s="80" t="s">
        <v>79</v>
      </c>
      <c r="AO60" s="19">
        <f>SUM(AO19:AO20)+AO38+AO39+SUM(AO43:AO47)+AO54+AO58+AO59</f>
        <v>3541.36</v>
      </c>
      <c r="AP60" s="19">
        <f t="shared" ref="AP60:AZ60" si="37">SUM(AP19:AP20)+AP38+AP39+SUM(AP43:AP47)+AP54+AP58+AP59</f>
        <v>3141.36</v>
      </c>
      <c r="AQ60" s="19">
        <f t="shared" si="37"/>
        <v>3141.36</v>
      </c>
      <c r="AR60" s="19">
        <f t="shared" si="37"/>
        <v>3141.36</v>
      </c>
      <c r="AS60" s="19">
        <f t="shared" si="37"/>
        <v>3241.36</v>
      </c>
      <c r="AT60" s="19">
        <f t="shared" si="37"/>
        <v>3141.36</v>
      </c>
      <c r="AU60" s="19">
        <f t="shared" si="37"/>
        <v>3141.36</v>
      </c>
      <c r="AV60" s="19">
        <f t="shared" si="37"/>
        <v>3291.36</v>
      </c>
      <c r="AW60" s="19">
        <f t="shared" si="37"/>
        <v>3141.36</v>
      </c>
      <c r="AX60" s="19">
        <f t="shared" si="37"/>
        <v>3141.36</v>
      </c>
      <c r="AY60" s="19">
        <f t="shared" si="37"/>
        <v>3141.36</v>
      </c>
      <c r="AZ60" s="19">
        <f t="shared" si="37"/>
        <v>3141.36</v>
      </c>
      <c r="BA60" s="81">
        <f>SUM(AO60:AZ60)</f>
        <v>38346.32</v>
      </c>
    </row>
    <row r="61" spans="1:53" ht="16.5" thickBot="1" x14ac:dyDescent="0.3">
      <c r="A61" s="53"/>
      <c r="C61" s="82"/>
      <c r="D61" s="83" t="s">
        <v>80</v>
      </c>
      <c r="E61" s="28">
        <f>E18-E60</f>
        <v>858.63999999999987</v>
      </c>
      <c r="F61" s="28">
        <f t="shared" ref="F61:P61" si="38">F18-F60</f>
        <v>1551.19</v>
      </c>
      <c r="G61" s="28">
        <f t="shared" si="38"/>
        <v>858.63999999999987</v>
      </c>
      <c r="H61" s="28">
        <f t="shared" si="38"/>
        <v>1358.6399999999999</v>
      </c>
      <c r="I61" s="28">
        <f t="shared" si="38"/>
        <v>858.63999999999987</v>
      </c>
      <c r="J61" s="28">
        <f t="shared" si="38"/>
        <v>1358.6399999999999</v>
      </c>
      <c r="K61" s="28">
        <f t="shared" si="38"/>
        <v>1358.6399999999999</v>
      </c>
      <c r="L61" s="28">
        <f t="shared" si="38"/>
        <v>1408.6399999999999</v>
      </c>
      <c r="M61" s="28">
        <f t="shared" si="38"/>
        <v>1858.6399999999999</v>
      </c>
      <c r="N61" s="28">
        <f t="shared" si="38"/>
        <v>2358.64</v>
      </c>
      <c r="O61" s="28">
        <f>O18-O60</f>
        <v>2558.64</v>
      </c>
      <c r="P61" s="28">
        <f t="shared" si="38"/>
        <v>2258.64</v>
      </c>
      <c r="Q61" s="84">
        <f>SUM(E61:P61)</f>
        <v>18646.229999999996</v>
      </c>
      <c r="R61" s="73"/>
      <c r="S61" s="53"/>
      <c r="T61" s="52"/>
      <c r="U61" s="82"/>
      <c r="V61" s="85" t="s">
        <v>80</v>
      </c>
      <c r="W61" s="20">
        <f>W18-W60</f>
        <v>2458.64</v>
      </c>
      <c r="X61" s="20">
        <f>X18-X60</f>
        <v>3358.64</v>
      </c>
      <c r="Y61" s="20">
        <f t="shared" ref="Y61:AG61" si="39">Y18-Y60</f>
        <v>3658.64</v>
      </c>
      <c r="Z61" s="20">
        <f t="shared" si="39"/>
        <v>3658.64</v>
      </c>
      <c r="AA61" s="20">
        <f t="shared" si="39"/>
        <v>2758.64</v>
      </c>
      <c r="AB61" s="20">
        <f t="shared" si="39"/>
        <v>2358.64</v>
      </c>
      <c r="AC61" s="20">
        <f t="shared" si="39"/>
        <v>1858.6399999999999</v>
      </c>
      <c r="AD61" s="20">
        <f t="shared" si="39"/>
        <v>1208.6399999999999</v>
      </c>
      <c r="AE61" s="20">
        <f t="shared" si="39"/>
        <v>858.63999999999987</v>
      </c>
      <c r="AF61" s="20">
        <f t="shared" si="39"/>
        <v>2358.64</v>
      </c>
      <c r="AG61" s="20">
        <f t="shared" si="39"/>
        <v>1358.6399999999999</v>
      </c>
      <c r="AH61" s="20">
        <f>AH18-AH60</f>
        <v>1358.6399999999999</v>
      </c>
      <c r="AI61" s="84">
        <f>SUM(W61:AH61)</f>
        <v>27253.679999999997</v>
      </c>
      <c r="AJ61" s="52"/>
      <c r="AK61" s="53"/>
      <c r="AL61" s="52"/>
      <c r="AM61" s="82"/>
      <c r="AN61" s="85" t="s">
        <v>81</v>
      </c>
      <c r="AO61" s="20">
        <f>AO18 - AO60</f>
        <v>958.63999999999987</v>
      </c>
      <c r="AP61" s="20">
        <f t="shared" ref="AP61:AZ61" si="40">AP18 - AP60</f>
        <v>3358.64</v>
      </c>
      <c r="AQ61" s="20">
        <f t="shared" si="40"/>
        <v>1758.6399999999999</v>
      </c>
      <c r="AR61" s="20">
        <f t="shared" si="40"/>
        <v>3658.64</v>
      </c>
      <c r="AS61" s="20">
        <f t="shared" si="40"/>
        <v>4258.6399999999994</v>
      </c>
      <c r="AT61" s="20">
        <f t="shared" si="40"/>
        <v>2358.64</v>
      </c>
      <c r="AU61" s="20">
        <f t="shared" si="40"/>
        <v>2358.64</v>
      </c>
      <c r="AV61" s="20">
        <f t="shared" si="40"/>
        <v>1208.6399999999999</v>
      </c>
      <c r="AW61" s="20">
        <f t="shared" si="40"/>
        <v>858.63999999999987</v>
      </c>
      <c r="AX61" s="20">
        <f t="shared" si="40"/>
        <v>2358.64</v>
      </c>
      <c r="AY61" s="20">
        <f t="shared" si="40"/>
        <v>4358.6399999999994</v>
      </c>
      <c r="AZ61" s="20">
        <f t="shared" si="40"/>
        <v>3858.64</v>
      </c>
      <c r="BA61" s="84">
        <f>SUM(AO61:AZ61)</f>
        <v>31353.679999999997</v>
      </c>
    </row>
    <row r="62" spans="1:53" x14ac:dyDescent="0.25">
      <c r="A62" s="53"/>
      <c r="C62" s="49"/>
      <c r="D62" s="86" t="s">
        <v>82</v>
      </c>
      <c r="E62" s="86">
        <f t="shared" ref="E62:P62" si="41">SUM(E9 + E61)</f>
        <v>858.63999999999987</v>
      </c>
      <c r="F62" s="86">
        <f t="shared" si="41"/>
        <v>2409.83</v>
      </c>
      <c r="G62" s="86">
        <f t="shared" si="41"/>
        <v>3268.47</v>
      </c>
      <c r="H62" s="86">
        <f t="shared" si="41"/>
        <v>4627.1099999999997</v>
      </c>
      <c r="I62" s="86">
        <f t="shared" si="41"/>
        <v>5485.75</v>
      </c>
      <c r="J62" s="86">
        <f t="shared" si="41"/>
        <v>6844.3899999999994</v>
      </c>
      <c r="K62" s="86">
        <f t="shared" si="41"/>
        <v>8203.0299999999988</v>
      </c>
      <c r="L62" s="86">
        <f t="shared" si="41"/>
        <v>9611.6699999999983</v>
      </c>
      <c r="M62" s="86">
        <f t="shared" si="41"/>
        <v>11470.309999999998</v>
      </c>
      <c r="N62" s="86">
        <f t="shared" si="41"/>
        <v>13828.949999999997</v>
      </c>
      <c r="O62" s="86">
        <f t="shared" si="41"/>
        <v>16387.589999999997</v>
      </c>
      <c r="P62" s="86">
        <f t="shared" si="41"/>
        <v>18646.229999999996</v>
      </c>
      <c r="Q62" s="86"/>
      <c r="R62" s="52"/>
      <c r="S62" s="53"/>
      <c r="T62" s="52"/>
      <c r="V62" s="86" t="s">
        <v>82</v>
      </c>
      <c r="W62" s="86">
        <f t="shared" ref="W62:AH62" si="42">W9+W61</f>
        <v>21104.869999999995</v>
      </c>
      <c r="X62" s="86">
        <f t="shared" si="42"/>
        <v>24463.509999999995</v>
      </c>
      <c r="Y62" s="86">
        <f t="shared" si="42"/>
        <v>28122.149999999994</v>
      </c>
      <c r="Z62" s="86">
        <f t="shared" si="42"/>
        <v>31780.789999999994</v>
      </c>
      <c r="AA62" s="86">
        <f t="shared" si="42"/>
        <v>34539.429999999993</v>
      </c>
      <c r="AB62" s="86">
        <f t="shared" si="42"/>
        <v>36898.069999999992</v>
      </c>
      <c r="AC62" s="86">
        <f t="shared" si="42"/>
        <v>38756.709999999992</v>
      </c>
      <c r="AD62" s="86">
        <f t="shared" si="42"/>
        <v>39965.349999999991</v>
      </c>
      <c r="AE62" s="86">
        <f t="shared" si="42"/>
        <v>40823.989999999991</v>
      </c>
      <c r="AF62" s="86">
        <f t="shared" si="42"/>
        <v>43182.62999999999</v>
      </c>
      <c r="AG62" s="86">
        <f t="shared" si="42"/>
        <v>44541.26999999999</v>
      </c>
      <c r="AH62" s="86">
        <f t="shared" si="42"/>
        <v>45899.909999999989</v>
      </c>
      <c r="AI62" s="86"/>
      <c r="AJ62" s="52"/>
      <c r="AK62" s="53"/>
      <c r="AL62" s="52"/>
      <c r="AN62" s="86" t="s">
        <v>82</v>
      </c>
      <c r="AO62" s="86">
        <f t="shared" ref="AO62:AZ62" si="43">AO9 + AO61</f>
        <v>46858.549999999988</v>
      </c>
      <c r="AP62" s="86">
        <f t="shared" si="43"/>
        <v>50217.189999999988</v>
      </c>
      <c r="AQ62" s="86">
        <f t="shared" si="43"/>
        <v>51975.829999999987</v>
      </c>
      <c r="AR62" s="86">
        <f t="shared" si="43"/>
        <v>55634.469999999987</v>
      </c>
      <c r="AS62" s="86">
        <f t="shared" si="43"/>
        <v>59893.109999999986</v>
      </c>
      <c r="AT62" s="86">
        <f>AT9 + AT61</f>
        <v>62251.749999999985</v>
      </c>
      <c r="AU62" s="86">
        <f t="shared" si="43"/>
        <v>64610.389999999985</v>
      </c>
      <c r="AV62" s="86">
        <f t="shared" si="43"/>
        <v>65819.029999999984</v>
      </c>
      <c r="AW62" s="86">
        <f t="shared" si="43"/>
        <v>66677.669999999984</v>
      </c>
      <c r="AX62" s="86">
        <f t="shared" si="43"/>
        <v>69036.309999999983</v>
      </c>
      <c r="AY62" s="86">
        <f t="shared" si="43"/>
        <v>73394.949999999983</v>
      </c>
      <c r="AZ62" s="86">
        <f t="shared" si="43"/>
        <v>77253.589999999982</v>
      </c>
      <c r="BA62" s="86"/>
    </row>
    <row r="63" spans="1:53" x14ac:dyDescent="0.25">
      <c r="A63" s="53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52"/>
      <c r="S63" s="53"/>
      <c r="T63" s="52"/>
      <c r="AJ63" s="52"/>
      <c r="AK63" s="53"/>
      <c r="AL63" s="52"/>
    </row>
    <row r="64" spans="1:53" x14ac:dyDescent="0.25">
      <c r="A64" s="53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52"/>
      <c r="S64" s="53"/>
      <c r="T64" s="52"/>
      <c r="AJ64" s="52"/>
      <c r="AK64" s="53"/>
      <c r="AL64" s="52"/>
    </row>
    <row r="65" spans="1:53" x14ac:dyDescent="0.25">
      <c r="A65" s="53"/>
      <c r="C65" s="49"/>
      <c r="D65" s="87" t="s">
        <v>83</v>
      </c>
      <c r="E65" s="49"/>
      <c r="F65" s="88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52"/>
      <c r="S65" s="53"/>
      <c r="T65" s="52"/>
      <c r="V65" s="87" t="s">
        <v>83</v>
      </c>
      <c r="X65" s="88"/>
      <c r="AJ65" s="52"/>
      <c r="AK65" s="53"/>
      <c r="AL65" s="52"/>
      <c r="AN65" s="87" t="s">
        <v>83</v>
      </c>
      <c r="AP65" s="88"/>
    </row>
    <row r="66" spans="1:53" x14ac:dyDescent="0.25">
      <c r="A66" s="53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52"/>
      <c r="S66" s="53"/>
      <c r="T66" s="52"/>
      <c r="AJ66" s="52"/>
      <c r="AK66" s="53"/>
      <c r="AL66" s="52"/>
    </row>
    <row r="67" spans="1:53" x14ac:dyDescent="0.25">
      <c r="A67" s="53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52"/>
      <c r="S67" s="53"/>
      <c r="T67" s="52"/>
      <c r="AJ67" s="52"/>
      <c r="AK67" s="53"/>
      <c r="AL67" s="52"/>
    </row>
    <row r="68" spans="1:53" x14ac:dyDescent="0.25">
      <c r="A68" s="53"/>
      <c r="C68" s="49"/>
      <c r="D68" s="89"/>
      <c r="E68" s="154" t="str">
        <f>E7</f>
        <v>Année 1</v>
      </c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90"/>
      <c r="R68" s="52"/>
      <c r="S68" s="53"/>
      <c r="T68" s="52"/>
      <c r="V68" s="89"/>
      <c r="W68" s="154" t="str">
        <f>W7</f>
        <v>Année 2</v>
      </c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91"/>
      <c r="AJ68" s="52"/>
      <c r="AK68" s="53"/>
      <c r="AL68" s="52"/>
      <c r="AN68" s="89"/>
      <c r="AO68" s="154" t="str">
        <f>AO7</f>
        <v xml:space="preserve">Année 3 </v>
      </c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90"/>
    </row>
    <row r="69" spans="1:53" x14ac:dyDescent="0.25">
      <c r="A69" s="53"/>
      <c r="C69" s="49"/>
      <c r="D69" s="92"/>
      <c r="E69" s="93" t="s">
        <v>14</v>
      </c>
      <c r="F69" s="94" t="s">
        <v>15</v>
      </c>
      <c r="G69" s="94" t="s">
        <v>16</v>
      </c>
      <c r="H69" s="94" t="s">
        <v>17</v>
      </c>
      <c r="I69" s="94" t="s">
        <v>18</v>
      </c>
      <c r="J69" s="94" t="s">
        <v>19</v>
      </c>
      <c r="K69" s="94" t="s">
        <v>20</v>
      </c>
      <c r="L69" s="94" t="s">
        <v>21</v>
      </c>
      <c r="M69" s="94" t="s">
        <v>22</v>
      </c>
      <c r="N69" s="94" t="s">
        <v>23</v>
      </c>
      <c r="O69" s="94" t="s">
        <v>24</v>
      </c>
      <c r="P69" s="95" t="s">
        <v>25</v>
      </c>
      <c r="Q69" s="96" t="str">
        <f>E68</f>
        <v>Année 1</v>
      </c>
      <c r="R69" s="52"/>
      <c r="S69" s="53"/>
      <c r="T69" s="52"/>
      <c r="V69" s="92"/>
      <c r="W69" s="97" t="s">
        <v>14</v>
      </c>
      <c r="X69" s="98" t="s">
        <v>15</v>
      </c>
      <c r="Y69" s="98" t="s">
        <v>16</v>
      </c>
      <c r="Z69" s="98" t="s">
        <v>17</v>
      </c>
      <c r="AA69" s="98" t="s">
        <v>18</v>
      </c>
      <c r="AB69" s="98" t="s">
        <v>19</v>
      </c>
      <c r="AC69" s="98" t="s">
        <v>20</v>
      </c>
      <c r="AD69" s="98" t="s">
        <v>21</v>
      </c>
      <c r="AE69" s="98" t="s">
        <v>22</v>
      </c>
      <c r="AF69" s="98" t="s">
        <v>23</v>
      </c>
      <c r="AG69" s="98" t="s">
        <v>24</v>
      </c>
      <c r="AH69" s="98" t="s">
        <v>25</v>
      </c>
      <c r="AI69" s="99" t="str">
        <f>W68</f>
        <v>Année 2</v>
      </c>
      <c r="AJ69" s="52"/>
      <c r="AK69" s="53"/>
      <c r="AL69" s="52"/>
      <c r="AN69" s="92"/>
      <c r="AO69" s="93" t="s">
        <v>14</v>
      </c>
      <c r="AP69" s="94" t="s">
        <v>15</v>
      </c>
      <c r="AQ69" s="94" t="s">
        <v>16</v>
      </c>
      <c r="AR69" s="94" t="s">
        <v>17</v>
      </c>
      <c r="AS69" s="94" t="s">
        <v>18</v>
      </c>
      <c r="AT69" s="94" t="s">
        <v>19</v>
      </c>
      <c r="AU69" s="94" t="s">
        <v>20</v>
      </c>
      <c r="AV69" s="94" t="s">
        <v>21</v>
      </c>
      <c r="AW69" s="94" t="s">
        <v>22</v>
      </c>
      <c r="AX69" s="94" t="s">
        <v>23</v>
      </c>
      <c r="AY69" s="94" t="s">
        <v>24</v>
      </c>
      <c r="AZ69" s="95" t="s">
        <v>25</v>
      </c>
      <c r="BA69" s="96" t="str">
        <f>AO68</f>
        <v xml:space="preserve">Année 3 </v>
      </c>
    </row>
    <row r="70" spans="1:53" x14ac:dyDescent="0.25">
      <c r="A70" s="53"/>
      <c r="C70" s="49"/>
      <c r="D70" s="100" t="s">
        <v>84</v>
      </c>
      <c r="E70" s="139">
        <v>7.45</v>
      </c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01">
        <f>SUM(E70:P70)</f>
        <v>7.45</v>
      </c>
      <c r="R70" s="102"/>
      <c r="S70" s="103"/>
      <c r="T70" s="102"/>
      <c r="V70" s="100" t="s">
        <v>84</v>
      </c>
      <c r="W70" s="135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04">
        <f>SUM(W70:AH70)</f>
        <v>0</v>
      </c>
      <c r="AJ70" s="52"/>
      <c r="AK70" s="103"/>
      <c r="AL70" s="52"/>
      <c r="AN70" s="100" t="s">
        <v>84</v>
      </c>
      <c r="AO70" s="131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01">
        <f>SUM(AO70:AZ70)</f>
        <v>0</v>
      </c>
    </row>
    <row r="71" spans="1:53" x14ac:dyDescent="0.25">
      <c r="A71" s="53"/>
      <c r="C71" s="49"/>
      <c r="D71" s="105" t="s">
        <v>85</v>
      </c>
      <c r="E71" s="133">
        <v>0</v>
      </c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01">
        <f>SUM(E71:P71)</f>
        <v>0</v>
      </c>
      <c r="R71" s="106"/>
      <c r="S71" s="107"/>
      <c r="T71" s="106"/>
      <c r="V71" s="105" t="s">
        <v>85</v>
      </c>
      <c r="W71" s="133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04">
        <f>SUM(W71:AH71)</f>
        <v>0</v>
      </c>
      <c r="AJ71" s="52"/>
      <c r="AK71" s="107"/>
      <c r="AL71" s="52"/>
      <c r="AN71" s="105" t="s">
        <v>85</v>
      </c>
      <c r="AO71" s="133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01">
        <f>SUM(AO71:AZ71)</f>
        <v>0</v>
      </c>
    </row>
    <row r="72" spans="1:53" x14ac:dyDescent="0.25">
      <c r="A72" s="53"/>
      <c r="C72" s="49"/>
      <c r="D72" s="105" t="s">
        <v>86</v>
      </c>
      <c r="E72" s="133">
        <v>0</v>
      </c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01">
        <f t="shared" ref="Q72:Q76" si="44">SUM(E72:P72)</f>
        <v>0</v>
      </c>
      <c r="R72" s="108"/>
      <c r="S72" s="109"/>
      <c r="T72" s="108"/>
      <c r="V72" s="105" t="s">
        <v>86</v>
      </c>
      <c r="W72" s="135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04">
        <f t="shared" ref="AI72:AI74" si="45">SUM(W72:AH72)</f>
        <v>0</v>
      </c>
      <c r="AJ72" s="52"/>
      <c r="AK72" s="109"/>
      <c r="AL72" s="52"/>
      <c r="AN72" s="105" t="s">
        <v>86</v>
      </c>
      <c r="AO72" s="135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01">
        <f t="shared" ref="BA72:BA74" si="46">SUM(AO72:AZ72)</f>
        <v>0</v>
      </c>
    </row>
    <row r="73" spans="1:53" x14ac:dyDescent="0.25">
      <c r="A73" s="53"/>
      <c r="C73" s="49"/>
      <c r="D73" s="105" t="s">
        <v>87</v>
      </c>
      <c r="E73" s="133">
        <v>0</v>
      </c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01">
        <f t="shared" si="44"/>
        <v>0</v>
      </c>
      <c r="R73" s="102"/>
      <c r="S73" s="103"/>
      <c r="T73" s="102"/>
      <c r="V73" s="105" t="s">
        <v>87</v>
      </c>
      <c r="W73" s="135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04">
        <f t="shared" si="45"/>
        <v>0</v>
      </c>
      <c r="AJ73" s="52"/>
      <c r="AK73" s="103"/>
      <c r="AL73" s="52"/>
      <c r="AN73" s="105" t="s">
        <v>87</v>
      </c>
      <c r="AO73" s="135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01">
        <f t="shared" si="46"/>
        <v>0</v>
      </c>
    </row>
    <row r="74" spans="1:53" x14ac:dyDescent="0.25">
      <c r="A74" s="53"/>
      <c r="C74" s="49"/>
      <c r="D74" s="105" t="s">
        <v>88</v>
      </c>
      <c r="E74" s="133">
        <v>0</v>
      </c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01">
        <f>SUM(E74:P74)</f>
        <v>0</v>
      </c>
      <c r="R74" s="106"/>
      <c r="S74" s="107"/>
      <c r="T74" s="106"/>
      <c r="V74" s="105" t="s">
        <v>88</v>
      </c>
      <c r="W74" s="135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04">
        <f t="shared" si="45"/>
        <v>0</v>
      </c>
      <c r="AJ74" s="52"/>
      <c r="AK74" s="107"/>
      <c r="AL74" s="52"/>
      <c r="AN74" s="105" t="s">
        <v>88</v>
      </c>
      <c r="AO74" s="135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01">
        <f t="shared" si="46"/>
        <v>0</v>
      </c>
    </row>
    <row r="75" spans="1:53" x14ac:dyDescent="0.25">
      <c r="A75" s="53"/>
      <c r="C75" s="49"/>
      <c r="D75" s="105" t="s">
        <v>89</v>
      </c>
      <c r="E75" s="133">
        <v>0</v>
      </c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01">
        <f>SUM(E75:P75)</f>
        <v>0</v>
      </c>
      <c r="R75" s="106"/>
      <c r="S75" s="107"/>
      <c r="T75" s="106"/>
      <c r="V75" s="105" t="s">
        <v>89</v>
      </c>
      <c r="W75" s="135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04">
        <f>SUM(W75:AH75)</f>
        <v>0</v>
      </c>
      <c r="AJ75" s="52"/>
      <c r="AK75" s="107"/>
      <c r="AL75" s="52"/>
      <c r="AN75" s="105" t="s">
        <v>89</v>
      </c>
      <c r="AO75" s="135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01">
        <f>SUM(AO75:AZ75)</f>
        <v>0</v>
      </c>
    </row>
    <row r="76" spans="1:53" ht="16.5" thickBot="1" x14ac:dyDescent="0.3">
      <c r="A76" s="53"/>
      <c r="C76" s="49"/>
      <c r="D76" s="110" t="s">
        <v>90</v>
      </c>
      <c r="E76" s="23"/>
      <c r="F76" s="24">
        <f>IF(E77&lt;0,-E77,0)</f>
        <v>0</v>
      </c>
      <c r="G76" s="24">
        <f t="shared" ref="G76:P76" si="47">IF(F77&lt;0,-F77,0)</f>
        <v>0</v>
      </c>
      <c r="H76" s="24">
        <f t="shared" si="47"/>
        <v>0</v>
      </c>
      <c r="I76" s="24">
        <f t="shared" si="47"/>
        <v>0</v>
      </c>
      <c r="J76" s="24">
        <f t="shared" si="47"/>
        <v>0</v>
      </c>
      <c r="K76" s="24">
        <f t="shared" si="47"/>
        <v>0</v>
      </c>
      <c r="L76" s="24">
        <f t="shared" si="47"/>
        <v>0</v>
      </c>
      <c r="M76" s="24">
        <f t="shared" si="47"/>
        <v>0</v>
      </c>
      <c r="N76" s="24">
        <f t="shared" si="47"/>
        <v>0</v>
      </c>
      <c r="O76" s="24">
        <f t="shared" si="47"/>
        <v>0</v>
      </c>
      <c r="P76" s="24">
        <f t="shared" si="47"/>
        <v>0</v>
      </c>
      <c r="Q76" s="101">
        <f t="shared" si="44"/>
        <v>0</v>
      </c>
      <c r="R76" s="106"/>
      <c r="S76" s="107"/>
      <c r="T76" s="106"/>
      <c r="V76" s="110" t="s">
        <v>90</v>
      </c>
      <c r="W76" s="21">
        <v>0</v>
      </c>
      <c r="X76" s="22">
        <f>IF(W77&lt;0,-W77,0)</f>
        <v>0</v>
      </c>
      <c r="Y76" s="22">
        <f>IF(X77&lt;0,-X77,0)</f>
        <v>0</v>
      </c>
      <c r="Z76" s="22">
        <f t="shared" ref="Z76:AH76" si="48">IF(Y77&lt;0,-Y77,0)</f>
        <v>0</v>
      </c>
      <c r="AA76" s="22">
        <f t="shared" si="48"/>
        <v>0</v>
      </c>
      <c r="AB76" s="22">
        <f t="shared" si="48"/>
        <v>0</v>
      </c>
      <c r="AC76" s="22">
        <f t="shared" si="48"/>
        <v>0</v>
      </c>
      <c r="AD76" s="22">
        <f t="shared" si="48"/>
        <v>0</v>
      </c>
      <c r="AE76" s="22">
        <f t="shared" si="48"/>
        <v>0</v>
      </c>
      <c r="AF76" s="22">
        <f t="shared" si="48"/>
        <v>0</v>
      </c>
      <c r="AG76" s="22">
        <f t="shared" si="48"/>
        <v>0</v>
      </c>
      <c r="AH76" s="22">
        <f t="shared" si="48"/>
        <v>0</v>
      </c>
      <c r="AI76" s="104">
        <f t="shared" ref="AI76" si="49">SUM(W76:AH76)</f>
        <v>0</v>
      </c>
      <c r="AJ76" s="52"/>
      <c r="AK76" s="107"/>
      <c r="AL76" s="52"/>
      <c r="AN76" s="110" t="s">
        <v>90</v>
      </c>
      <c r="AO76" s="23">
        <v>0</v>
      </c>
      <c r="AP76" s="24">
        <f>IF(AO77&lt;0,-AO77,0)</f>
        <v>0</v>
      </c>
      <c r="AQ76" s="24">
        <f t="shared" ref="AQ76:AZ76" si="50">IF(AP77&lt;0,-AP77,0)</f>
        <v>0</v>
      </c>
      <c r="AR76" s="24">
        <f t="shared" si="50"/>
        <v>0</v>
      </c>
      <c r="AS76" s="24">
        <f t="shared" si="50"/>
        <v>0</v>
      </c>
      <c r="AT76" s="24">
        <f t="shared" si="50"/>
        <v>0</v>
      </c>
      <c r="AU76" s="24">
        <f t="shared" si="50"/>
        <v>0</v>
      </c>
      <c r="AV76" s="24">
        <f t="shared" si="50"/>
        <v>0</v>
      </c>
      <c r="AW76" s="24">
        <f t="shared" si="50"/>
        <v>0</v>
      </c>
      <c r="AX76" s="24">
        <f t="shared" si="50"/>
        <v>0</v>
      </c>
      <c r="AY76" s="24">
        <f t="shared" si="50"/>
        <v>0</v>
      </c>
      <c r="AZ76" s="24">
        <f t="shared" si="50"/>
        <v>0</v>
      </c>
      <c r="BA76" s="101">
        <f t="shared" ref="BA76" si="51">SUM(AO76:AZ76)</f>
        <v>0</v>
      </c>
    </row>
    <row r="77" spans="1:53" ht="16.5" thickBot="1" x14ac:dyDescent="0.3">
      <c r="A77" s="53"/>
      <c r="C77" s="49"/>
      <c r="D77" s="111" t="s">
        <v>91</v>
      </c>
      <c r="E77" s="142">
        <f>(E70+E71)-SUM(E72:E76)</f>
        <v>7.45</v>
      </c>
      <c r="F77" s="142">
        <f>(F70+F71)-SUM(F72:F76)</f>
        <v>0</v>
      </c>
      <c r="G77" s="142">
        <f>(G70+G71)-SUM(G72:G76)</f>
        <v>0</v>
      </c>
      <c r="H77" s="142">
        <f>(H70+H71)-SUM(H72:H76)</f>
        <v>0</v>
      </c>
      <c r="I77" s="142">
        <f t="shared" ref="I77:O77" si="52">(I70+I71)-SUM(I72:I76)</f>
        <v>0</v>
      </c>
      <c r="J77" s="142">
        <f t="shared" si="52"/>
        <v>0</v>
      </c>
      <c r="K77" s="142">
        <f>(K70+K71)-SUM(K72:K76)</f>
        <v>0</v>
      </c>
      <c r="L77" s="142">
        <f t="shared" si="52"/>
        <v>0</v>
      </c>
      <c r="M77" s="142">
        <f t="shared" si="52"/>
        <v>0</v>
      </c>
      <c r="N77" s="142">
        <f t="shared" si="52"/>
        <v>0</v>
      </c>
      <c r="O77" s="142">
        <f t="shared" si="52"/>
        <v>0</v>
      </c>
      <c r="P77" s="142">
        <f>(P70+P71)-SUM(P72:P76)</f>
        <v>0</v>
      </c>
      <c r="Q77" s="141">
        <f>SUM(E77:P77)</f>
        <v>7.45</v>
      </c>
      <c r="R77" s="106"/>
      <c r="S77" s="107"/>
      <c r="T77" s="106"/>
      <c r="V77" s="111" t="s">
        <v>91</v>
      </c>
      <c r="W77" s="31">
        <f>(W70+W71)-SUM(W72:W76)</f>
        <v>0</v>
      </c>
      <c r="X77" s="32">
        <f>(X70+X71)-SUM(X72:X76)</f>
        <v>0</v>
      </c>
      <c r="Y77" s="32">
        <f>(Y70+Y71)-SUM(Y72:Y76)</f>
        <v>0</v>
      </c>
      <c r="Z77" s="32">
        <f t="shared" ref="Z77:AG77" si="53">(Z70+Z71)-SUM(Z72:Z76)</f>
        <v>0</v>
      </c>
      <c r="AA77" s="32">
        <f t="shared" si="53"/>
        <v>0</v>
      </c>
      <c r="AB77" s="32">
        <f t="shared" si="53"/>
        <v>0</v>
      </c>
      <c r="AC77" s="32">
        <f t="shared" si="53"/>
        <v>0</v>
      </c>
      <c r="AD77" s="32">
        <f t="shared" si="53"/>
        <v>0</v>
      </c>
      <c r="AE77" s="32">
        <f t="shared" si="53"/>
        <v>0</v>
      </c>
      <c r="AF77" s="32">
        <f t="shared" si="53"/>
        <v>0</v>
      </c>
      <c r="AG77" s="32">
        <f t="shared" si="53"/>
        <v>0</v>
      </c>
      <c r="AH77" s="32">
        <f>(AH70+AH71)-SUM(AH72:AH76)</f>
        <v>0</v>
      </c>
      <c r="AI77" s="33">
        <f>SUM(W77:AH77)</f>
        <v>0</v>
      </c>
      <c r="AJ77" s="52"/>
      <c r="AK77" s="107"/>
      <c r="AL77" s="52"/>
      <c r="AN77" s="111" t="s">
        <v>91</v>
      </c>
      <c r="AO77" s="25">
        <f>(AO70+AO71)-SUM(AO72:AO76)</f>
        <v>0</v>
      </c>
      <c r="AP77" s="25">
        <f>(AP70+AP71)-SUM(AP72:AP76)</f>
        <v>0</v>
      </c>
      <c r="AQ77" s="25">
        <f>(AQ70+AQ71)-SUM(AQ72:AQ76)</f>
        <v>0</v>
      </c>
      <c r="AR77" s="25">
        <f t="shared" ref="AR77:AY77" si="54">(AR70+AR71)-SUM(AR72:AR76)</f>
        <v>0</v>
      </c>
      <c r="AS77" s="25">
        <f t="shared" si="54"/>
        <v>0</v>
      </c>
      <c r="AT77" s="25">
        <f t="shared" si="54"/>
        <v>0</v>
      </c>
      <c r="AU77" s="25">
        <f t="shared" si="54"/>
        <v>0</v>
      </c>
      <c r="AV77" s="25">
        <f t="shared" si="54"/>
        <v>0</v>
      </c>
      <c r="AW77" s="25">
        <f t="shared" si="54"/>
        <v>0</v>
      </c>
      <c r="AX77" s="25">
        <f t="shared" si="54"/>
        <v>0</v>
      </c>
      <c r="AY77" s="25">
        <f t="shared" si="54"/>
        <v>0</v>
      </c>
      <c r="AZ77" s="25">
        <f>(AZ70+AZ71)-SUM(AZ72:AZ76)</f>
        <v>0</v>
      </c>
      <c r="BA77" s="26">
        <f>SUM(AO77:AZ77)</f>
        <v>0</v>
      </c>
    </row>
    <row r="78" spans="1:53" x14ac:dyDescent="0.25">
      <c r="A78" s="53"/>
      <c r="C78" s="49"/>
      <c r="D78" s="112" t="s">
        <v>77</v>
      </c>
      <c r="E78" s="143"/>
      <c r="F78" s="144">
        <f>IF(E77&lt;0,0,E77)</f>
        <v>7.45</v>
      </c>
      <c r="G78" s="144">
        <f>IF(F77&lt;0,0,F77)</f>
        <v>0</v>
      </c>
      <c r="H78" s="144">
        <f>IF(G77&lt;0,0,G77)</f>
        <v>0</v>
      </c>
      <c r="I78" s="144">
        <f t="shared" ref="I78:N78" si="55">IF(H77&lt;0,0,H77)</f>
        <v>0</v>
      </c>
      <c r="J78" s="144">
        <f t="shared" si="55"/>
        <v>0</v>
      </c>
      <c r="K78" s="144">
        <f t="shared" si="55"/>
        <v>0</v>
      </c>
      <c r="L78" s="144">
        <f t="shared" si="55"/>
        <v>0</v>
      </c>
      <c r="M78" s="144">
        <f t="shared" si="55"/>
        <v>0</v>
      </c>
      <c r="N78" s="144">
        <f t="shared" si="55"/>
        <v>0</v>
      </c>
      <c r="O78" s="144">
        <f>IF(N77&lt;0,0,N77)</f>
        <v>0</v>
      </c>
      <c r="P78" s="144">
        <f>IF(O77&lt;0,0,O77)</f>
        <v>0</v>
      </c>
      <c r="Q78" s="141">
        <f>SUM(E78:P78)</f>
        <v>7.45</v>
      </c>
      <c r="R78" s="106"/>
      <c r="S78" s="107"/>
      <c r="T78" s="106"/>
      <c r="V78" s="112" t="s">
        <v>77</v>
      </c>
      <c r="W78" s="115">
        <f>P77</f>
        <v>0</v>
      </c>
      <c r="X78" s="116">
        <f>IF(W77&lt;0,0,W77)</f>
        <v>0</v>
      </c>
      <c r="Y78" s="116">
        <f>IF(X77&lt;0,0,X77)</f>
        <v>0</v>
      </c>
      <c r="Z78" s="116">
        <f>IF(Y77&lt;0,0,Y77)</f>
        <v>0</v>
      </c>
      <c r="AA78" s="116">
        <f t="shared" ref="AA78:AF78" si="56">IF(Z77&lt;0,0,Z77)</f>
        <v>0</v>
      </c>
      <c r="AB78" s="116">
        <f t="shared" si="56"/>
        <v>0</v>
      </c>
      <c r="AC78" s="116">
        <f t="shared" si="56"/>
        <v>0</v>
      </c>
      <c r="AD78" s="116">
        <f t="shared" si="56"/>
        <v>0</v>
      </c>
      <c r="AE78" s="116">
        <f t="shared" si="56"/>
        <v>0</v>
      </c>
      <c r="AF78" s="116">
        <f t="shared" si="56"/>
        <v>0</v>
      </c>
      <c r="AG78" s="116">
        <f>IF(AF77&lt;0,0,AF77)</f>
        <v>0</v>
      </c>
      <c r="AH78" s="116">
        <f>IF(AG77&lt;0,0,AG77)</f>
        <v>0</v>
      </c>
      <c r="AI78" s="33">
        <f>SUM(W78:AH78)</f>
        <v>0</v>
      </c>
      <c r="AJ78" s="52"/>
      <c r="AK78" s="107"/>
      <c r="AL78" s="52"/>
      <c r="AN78" s="112" t="s">
        <v>77</v>
      </c>
      <c r="AO78" s="113">
        <f>AH77</f>
        <v>0</v>
      </c>
      <c r="AP78" s="114">
        <f>IF(AO77&lt;0,0,AO77)</f>
        <v>0</v>
      </c>
      <c r="AQ78" s="114">
        <f>IF(AP77&lt;0,0,AP77)</f>
        <v>0</v>
      </c>
      <c r="AR78" s="114">
        <f>IF(AQ77&lt;0,0,AQ77)</f>
        <v>0</v>
      </c>
      <c r="AS78" s="114">
        <f t="shared" ref="AS78:AX78" si="57">IF(AR77&lt;0,0,AR77)</f>
        <v>0</v>
      </c>
      <c r="AT78" s="114">
        <f t="shared" si="57"/>
        <v>0</v>
      </c>
      <c r="AU78" s="114">
        <f t="shared" si="57"/>
        <v>0</v>
      </c>
      <c r="AV78" s="114">
        <f t="shared" si="57"/>
        <v>0</v>
      </c>
      <c r="AW78" s="114">
        <f t="shared" si="57"/>
        <v>0</v>
      </c>
      <c r="AX78" s="114">
        <f t="shared" si="57"/>
        <v>0</v>
      </c>
      <c r="AY78" s="114">
        <f>IF(AX77&lt;0,0,AX77)</f>
        <v>0</v>
      </c>
      <c r="AZ78" s="114">
        <f>IF(AY77&lt;0,0,AY77)</f>
        <v>0</v>
      </c>
      <c r="BA78" s="26">
        <f>SUM(AO78:AZ78)</f>
        <v>0</v>
      </c>
    </row>
    <row r="79" spans="1:53" x14ac:dyDescent="0.25">
      <c r="A79" s="53"/>
      <c r="C79" s="49"/>
      <c r="D79" s="117" t="s">
        <v>92</v>
      </c>
      <c r="E79" s="118"/>
      <c r="F79" s="119" t="s">
        <v>93</v>
      </c>
      <c r="G79" s="119" t="s">
        <v>94</v>
      </c>
      <c r="H79" s="119" t="s">
        <v>16</v>
      </c>
      <c r="I79" s="119" t="s">
        <v>17</v>
      </c>
      <c r="J79" s="119" t="s">
        <v>18</v>
      </c>
      <c r="K79" s="119" t="s">
        <v>19</v>
      </c>
      <c r="L79" s="119" t="s">
        <v>95</v>
      </c>
      <c r="M79" s="119" t="s">
        <v>21</v>
      </c>
      <c r="N79" s="119" t="s">
        <v>96</v>
      </c>
      <c r="O79" s="119" t="s">
        <v>97</v>
      </c>
      <c r="P79" s="119" t="s">
        <v>98</v>
      </c>
      <c r="Q79" s="120"/>
      <c r="R79" s="52"/>
      <c r="S79" s="53"/>
      <c r="T79" s="52"/>
      <c r="V79" s="117" t="s">
        <v>92</v>
      </c>
      <c r="W79" s="118"/>
      <c r="X79" s="119" t="s">
        <v>93</v>
      </c>
      <c r="Y79" s="119" t="s">
        <v>94</v>
      </c>
      <c r="Z79" s="119" t="s">
        <v>16</v>
      </c>
      <c r="AA79" s="119" t="s">
        <v>17</v>
      </c>
      <c r="AB79" s="119" t="s">
        <v>18</v>
      </c>
      <c r="AC79" s="119" t="s">
        <v>19</v>
      </c>
      <c r="AD79" s="119" t="s">
        <v>95</v>
      </c>
      <c r="AE79" s="119" t="s">
        <v>21</v>
      </c>
      <c r="AF79" s="119" t="s">
        <v>96</v>
      </c>
      <c r="AG79" s="119" t="s">
        <v>97</v>
      </c>
      <c r="AH79" s="119" t="s">
        <v>98</v>
      </c>
      <c r="AI79" s="121"/>
      <c r="AJ79" s="52"/>
      <c r="AK79" s="53"/>
      <c r="AL79" s="52"/>
      <c r="AN79" s="117" t="s">
        <v>92</v>
      </c>
      <c r="AO79" s="118"/>
      <c r="AP79" s="119" t="s">
        <v>93</v>
      </c>
      <c r="AQ79" s="119" t="s">
        <v>94</v>
      </c>
      <c r="AR79" s="119" t="s">
        <v>16</v>
      </c>
      <c r="AS79" s="119" t="s">
        <v>17</v>
      </c>
      <c r="AT79" s="119" t="s">
        <v>18</v>
      </c>
      <c r="AU79" s="119" t="s">
        <v>19</v>
      </c>
      <c r="AV79" s="119" t="s">
        <v>95</v>
      </c>
      <c r="AW79" s="119" t="s">
        <v>21</v>
      </c>
      <c r="AX79" s="119" t="s">
        <v>96</v>
      </c>
      <c r="AY79" s="119" t="s">
        <v>97</v>
      </c>
      <c r="AZ79" s="119" t="s">
        <v>98</v>
      </c>
      <c r="BA79" s="120"/>
    </row>
    <row r="80" spans="1:53" x14ac:dyDescent="0.25">
      <c r="A80" s="53"/>
      <c r="C80" s="49"/>
      <c r="D80" s="49"/>
      <c r="E80" s="49"/>
      <c r="F80" s="122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52"/>
      <c r="S80" s="53"/>
      <c r="T80" s="52"/>
      <c r="AJ80" s="52"/>
      <c r="AK80" s="53"/>
      <c r="AL80" s="52"/>
    </row>
    <row r="81" spans="1:38" x14ac:dyDescent="0.25">
      <c r="A81" s="53"/>
      <c r="C81" s="49"/>
      <c r="D81" s="49"/>
      <c r="E81" s="49"/>
      <c r="F81" s="123"/>
      <c r="G81" s="123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52"/>
      <c r="S81" s="53"/>
      <c r="T81" s="52"/>
      <c r="AJ81" s="52"/>
      <c r="AK81" s="53"/>
      <c r="AL81" s="52"/>
    </row>
    <row r="82" spans="1:38" x14ac:dyDescent="0.25">
      <c r="A82" s="53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52"/>
      <c r="S82" s="53"/>
      <c r="T82" s="52"/>
      <c r="AJ82" s="52"/>
      <c r="AK82" s="53"/>
      <c r="AL82" s="52"/>
    </row>
  </sheetData>
  <sheetProtection algorithmName="SHA-512" hashValue="GVag8kc8c9xLMhNgOwTi27Ik6KoCJOZyrJmKaBK7QpFX3vqpBnQhhaAvkGnUjW+AY3TSO8KVFEkxiOKwdSt2JA==" saltValue="Dkyj7VU1VcQv8L+U9sx2xg==" spinCount="100000" sheet="1" objects="1" scenarios="1"/>
  <protectedRanges>
    <protectedRange sqref="AO68:AZ68" name="Plage13"/>
    <protectedRange sqref="E68:P68" name="Plage11"/>
    <protectedRange sqref="E70:P75" name="Plage7"/>
    <protectedRange sqref="AO10:AZ17 AO19:AZ37 AO40:AZ46 AO48:AZ53 AO55:AZ57 AO59:AZ59" name="Plage3Année3"/>
    <protectedRange sqref="W10:AH17 W40:AH46 W48:AH53 W55:AH57 W59:AH59 W19:AH37" name="Plage2Année2"/>
    <protectedRange sqref="E10:P17 E19:P37 E40:P46 E48:P53 E55:P57 E59:P59" name="Plage1Année1"/>
    <protectedRange sqref="E7:P7" name="Plage4"/>
    <protectedRange sqref="W7" name="Plage5"/>
    <protectedRange sqref="AO7" name="Plage6"/>
    <protectedRange sqref="W70:AH75" name="Plage8"/>
    <protectedRange sqref="W70:AH75" name="Plage9"/>
    <protectedRange sqref="AO70:AZ75" name="Plage10"/>
    <protectedRange sqref="W68:AH68" name="Plage12"/>
  </protectedRanges>
  <dataConsolidate/>
  <mergeCells count="13">
    <mergeCell ref="A1:A46"/>
    <mergeCell ref="C19:C60"/>
    <mergeCell ref="U19:U60"/>
    <mergeCell ref="AM19:AM60"/>
    <mergeCell ref="E68:P68"/>
    <mergeCell ref="W68:AH68"/>
    <mergeCell ref="AO68:AZ68"/>
    <mergeCell ref="E7:P7"/>
    <mergeCell ref="W7:AH7"/>
    <mergeCell ref="AO7:AZ7"/>
    <mergeCell ref="C10:C17"/>
    <mergeCell ref="U10:U17"/>
    <mergeCell ref="AM10:AM17"/>
  </mergeCells>
  <conditionalFormatting sqref="E61:P61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W61:AH61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AO61:AZ61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workbookViewId="0">
      <selection activeCell="B38" sqref="B38"/>
    </sheetView>
  </sheetViews>
  <sheetFormatPr baseColWidth="10" defaultRowHeight="15" x14ac:dyDescent="0.25"/>
  <cols>
    <col min="1" max="1" width="11.42578125" style="15"/>
    <col min="2" max="16384" width="11.42578125" style="29"/>
  </cols>
  <sheetData>
    <row r="1" spans="1:1" x14ac:dyDescent="0.25">
      <c r="A1" s="164" t="s">
        <v>109</v>
      </c>
    </row>
    <row r="2" spans="1:1" x14ac:dyDescent="0.25">
      <c r="A2" s="164"/>
    </row>
    <row r="3" spans="1:1" x14ac:dyDescent="0.25">
      <c r="A3" s="164"/>
    </row>
    <row r="4" spans="1:1" x14ac:dyDescent="0.25">
      <c r="A4" s="164"/>
    </row>
    <row r="5" spans="1:1" x14ac:dyDescent="0.25">
      <c r="A5" s="164"/>
    </row>
    <row r="6" spans="1:1" x14ac:dyDescent="0.25">
      <c r="A6" s="164"/>
    </row>
    <row r="7" spans="1:1" x14ac:dyDescent="0.25">
      <c r="A7" s="164"/>
    </row>
    <row r="8" spans="1:1" x14ac:dyDescent="0.25">
      <c r="A8" s="164"/>
    </row>
    <row r="9" spans="1:1" x14ac:dyDescent="0.25">
      <c r="A9" s="164"/>
    </row>
    <row r="10" spans="1:1" x14ac:dyDescent="0.25">
      <c r="A10" s="164"/>
    </row>
    <row r="11" spans="1:1" x14ac:dyDescent="0.25">
      <c r="A11" s="164"/>
    </row>
    <row r="12" spans="1:1" x14ac:dyDescent="0.25">
      <c r="A12" s="164"/>
    </row>
    <row r="13" spans="1:1" x14ac:dyDescent="0.25">
      <c r="A13" s="164"/>
    </row>
    <row r="14" spans="1:1" x14ac:dyDescent="0.25">
      <c r="A14" s="164"/>
    </row>
    <row r="15" spans="1:1" x14ac:dyDescent="0.25">
      <c r="A15" s="164"/>
    </row>
    <row r="16" spans="1:1" x14ac:dyDescent="0.25">
      <c r="A16" s="164"/>
    </row>
    <row r="17" spans="1:1" x14ac:dyDescent="0.25">
      <c r="A17" s="164"/>
    </row>
    <row r="18" spans="1:1" x14ac:dyDescent="0.25">
      <c r="A18" s="164"/>
    </row>
    <row r="19" spans="1:1" x14ac:dyDescent="0.25">
      <c r="A19" s="164"/>
    </row>
    <row r="20" spans="1:1" x14ac:dyDescent="0.25">
      <c r="A20" s="164"/>
    </row>
    <row r="21" spans="1:1" x14ac:dyDescent="0.25">
      <c r="A21" s="164"/>
    </row>
    <row r="22" spans="1:1" x14ac:dyDescent="0.25">
      <c r="A22" s="164"/>
    </row>
    <row r="23" spans="1:1" x14ac:dyDescent="0.25">
      <c r="A23" s="164"/>
    </row>
    <row r="24" spans="1:1" x14ac:dyDescent="0.25">
      <c r="A24" s="164"/>
    </row>
    <row r="25" spans="1:1" x14ac:dyDescent="0.25">
      <c r="A25" s="164"/>
    </row>
    <row r="26" spans="1:1" x14ac:dyDescent="0.25">
      <c r="A26" s="164"/>
    </row>
    <row r="27" spans="1:1" x14ac:dyDescent="0.25">
      <c r="A27" s="164"/>
    </row>
    <row r="28" spans="1:1" x14ac:dyDescent="0.25">
      <c r="A28" s="164"/>
    </row>
    <row r="29" spans="1:1" x14ac:dyDescent="0.25">
      <c r="A29" s="164"/>
    </row>
    <row r="30" spans="1:1" x14ac:dyDescent="0.25">
      <c r="A30" s="164"/>
    </row>
    <row r="31" spans="1:1" x14ac:dyDescent="0.25">
      <c r="A31" s="164"/>
    </row>
    <row r="32" spans="1:1" x14ac:dyDescent="0.25">
      <c r="A32" s="164"/>
    </row>
    <row r="33" spans="1:1" x14ac:dyDescent="0.25">
      <c r="A33" s="164"/>
    </row>
    <row r="34" spans="1:1" x14ac:dyDescent="0.25">
      <c r="A34" s="164"/>
    </row>
    <row r="35" spans="1:1" x14ac:dyDescent="0.25">
      <c r="A35" s="164"/>
    </row>
    <row r="36" spans="1:1" x14ac:dyDescent="0.25">
      <c r="A36" s="164"/>
    </row>
  </sheetData>
  <sheetProtection algorithmName="SHA-512" hashValue="D/Z1IQ7/KyuKyaTX5cr9IfRBss+9TBh756rUT0MmH2ccpcLgqrQiNWRMf0If+XPMBQOVV9IWQEPoTDTeE6sxiw==" saltValue="h1d+uJxpkKHYJyM3znuHjQ==" spinCount="100000" sheet="1" objects="1" scenarios="1"/>
  <mergeCells count="1">
    <mergeCell ref="A1:A3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D32" sqref="D32"/>
    </sheetView>
  </sheetViews>
  <sheetFormatPr baseColWidth="10" defaultRowHeight="14.25" x14ac:dyDescent="0.2"/>
  <cols>
    <col min="1" max="1" width="11.42578125" style="11"/>
    <col min="2" max="2" width="13.28515625" style="11" customWidth="1"/>
    <col min="3" max="3" width="11.42578125" style="11"/>
    <col min="4" max="4" width="31.140625" style="11" customWidth="1"/>
    <col min="5" max="16384" width="11.42578125" style="11"/>
  </cols>
  <sheetData>
    <row r="1" spans="1:11" ht="20.25" x14ac:dyDescent="0.2">
      <c r="A1" s="34" t="s">
        <v>107</v>
      </c>
      <c r="B1" s="34"/>
      <c r="C1" s="35"/>
      <c r="D1" s="35"/>
      <c r="E1" s="125"/>
      <c r="F1" s="126"/>
      <c r="G1" s="126"/>
      <c r="H1" s="126"/>
      <c r="I1" s="126"/>
      <c r="J1" s="126"/>
      <c r="K1" s="126"/>
    </row>
    <row r="2" spans="1:11" x14ac:dyDescent="0.2">
      <c r="A2" s="36"/>
      <c r="B2" s="37" t="s">
        <v>117</v>
      </c>
      <c r="C2" s="36"/>
      <c r="D2" s="36"/>
      <c r="E2" s="127"/>
      <c r="F2" s="128"/>
      <c r="G2" s="128"/>
      <c r="H2" s="128"/>
      <c r="I2" s="128"/>
      <c r="J2" s="128"/>
      <c r="K2" s="128"/>
    </row>
    <row r="3" spans="1:11" x14ac:dyDescent="0.2">
      <c r="A3" s="127"/>
      <c r="B3" s="128"/>
      <c r="C3" s="127"/>
      <c r="D3" s="127"/>
      <c r="E3" s="127"/>
      <c r="F3" s="128"/>
      <c r="G3" s="128"/>
      <c r="H3" s="128"/>
      <c r="I3" s="128"/>
      <c r="J3" s="128"/>
      <c r="K3" s="128"/>
    </row>
    <row r="4" spans="1:11" x14ac:dyDescent="0.2">
      <c r="A4" s="127"/>
      <c r="B4" s="129"/>
      <c r="C4" s="127"/>
      <c r="D4" s="127"/>
      <c r="E4" s="127"/>
      <c r="F4" s="128"/>
      <c r="G4" s="128"/>
      <c r="H4" s="128"/>
      <c r="I4" s="128"/>
      <c r="J4" s="128"/>
      <c r="K4" s="128"/>
    </row>
    <row r="5" spans="1:11" x14ac:dyDescent="0.2">
      <c r="A5" s="127"/>
      <c r="B5" s="129"/>
      <c r="C5" s="127"/>
      <c r="D5" s="127"/>
      <c r="E5" s="127"/>
      <c r="F5" s="128"/>
      <c r="G5" s="128"/>
      <c r="H5" s="128"/>
      <c r="I5" s="128"/>
      <c r="J5" s="128"/>
      <c r="K5" s="128"/>
    </row>
    <row r="6" spans="1:11" x14ac:dyDescent="0.2">
      <c r="A6" s="127"/>
      <c r="B6" s="129"/>
      <c r="C6" s="127"/>
      <c r="D6" s="127"/>
      <c r="E6" s="127"/>
      <c r="F6" s="128"/>
      <c r="G6" s="128"/>
      <c r="H6" s="128"/>
      <c r="I6" s="128"/>
      <c r="J6" s="128"/>
      <c r="K6" s="128"/>
    </row>
    <row r="7" spans="1:11" x14ac:dyDescent="0.2">
      <c r="A7" s="127"/>
      <c r="B7" s="129"/>
      <c r="C7" s="127"/>
      <c r="D7" s="127"/>
      <c r="E7" s="127"/>
      <c r="F7" s="128"/>
      <c r="G7" s="128"/>
      <c r="H7" s="128"/>
      <c r="I7" s="128"/>
      <c r="J7" s="128"/>
      <c r="K7" s="128"/>
    </row>
    <row r="8" spans="1:11" ht="15.75" x14ac:dyDescent="0.25">
      <c r="A8" s="130"/>
      <c r="B8" s="127"/>
      <c r="C8" s="127"/>
      <c r="D8" s="127"/>
      <c r="E8" s="127"/>
      <c r="F8" s="128"/>
      <c r="G8" s="128"/>
      <c r="H8" s="128"/>
      <c r="I8" s="128"/>
      <c r="J8" s="128"/>
      <c r="K8" s="128"/>
    </row>
    <row r="9" spans="1:11" ht="15.75" x14ac:dyDescent="0.25">
      <c r="A9" s="27" t="s">
        <v>108</v>
      </c>
      <c r="B9" s="6"/>
      <c r="C9" s="6"/>
      <c r="D9" s="6"/>
      <c r="E9" s="124"/>
      <c r="F9" s="7"/>
      <c r="G9" s="7"/>
      <c r="H9" s="128"/>
      <c r="I9" s="8"/>
      <c r="J9" s="128"/>
      <c r="K9" s="128"/>
    </row>
    <row r="10" spans="1:11" ht="15" x14ac:dyDescent="0.25">
      <c r="A10" s="9"/>
      <c r="B10" s="6"/>
      <c r="C10" s="6"/>
      <c r="D10" s="6"/>
      <c r="E10" s="127"/>
      <c r="F10" s="8"/>
      <c r="G10" s="8"/>
      <c r="H10" s="128"/>
      <c r="I10" s="127"/>
      <c r="J10" s="128"/>
      <c r="K10" s="128"/>
    </row>
    <row r="11" spans="1:11" ht="15.75" x14ac:dyDescent="0.25">
      <c r="E11" s="30"/>
    </row>
    <row r="13" spans="1:11" ht="18" x14ac:dyDescent="0.25">
      <c r="A13" s="145" t="s">
        <v>0</v>
      </c>
    </row>
    <row r="14" spans="1:11" ht="18" x14ac:dyDescent="0.25">
      <c r="A14" s="10"/>
    </row>
    <row r="15" spans="1:11" ht="15" x14ac:dyDescent="0.2">
      <c r="B15" s="146" t="s">
        <v>1</v>
      </c>
    </row>
    <row r="16" spans="1:11" ht="15" x14ac:dyDescent="0.25">
      <c r="B16" s="12" t="s">
        <v>2</v>
      </c>
      <c r="C16" s="165" t="s">
        <v>116</v>
      </c>
      <c r="D16" s="166"/>
      <c r="E16" s="166"/>
      <c r="F16" s="166"/>
      <c r="G16" s="166"/>
      <c r="H16" s="166"/>
      <c r="I16" s="13" t="s">
        <v>3</v>
      </c>
    </row>
  </sheetData>
  <sheetProtection algorithmName="SHA-512" hashValue="G5/V7N8MehgHj0+HMvziJHrvaMuHRCJUaal2yPsagKIjjH57FJhezcLsLNpE1UTSmiB7qhbbUeu7bftkO5L1vA==" saltValue="YfYibn+be3kBZIP8MVjabQ==" spinCount="100000" sheet="1" objects="1" scenarios="1"/>
  <mergeCells count="1">
    <mergeCell ref="C16:H16"/>
  </mergeCells>
  <hyperlinks>
    <hyperlink ref="C16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Page d'accueil</vt:lpstr>
      <vt:lpstr>Trésorerie prévisionnelle</vt:lpstr>
      <vt:lpstr>Visualisation graphique </vt:lpstr>
      <vt:lpstr>AIDE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2019-01-14T13:45:38Z</dcterms:modified>
</cp:coreProperties>
</file>