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Fichiers DEFINITIF\"/>
    </mc:Choice>
  </mc:AlternateContent>
  <workbookProtection workbookAlgorithmName="SHA-512" workbookHashValue="d7YvcyAyW2UvkDnenL9d4TaE4BAuQnGt1Xhi8mBIKnyHIQ5Z7R8k7rgFl7mCFMJyELq19dyqaWLSPr4Nzcp6aA==" workbookSaltValue="j9B2EUZK4Yq7TZkdQ17ZaQ==" workbookSpinCount="100000" lockStructure="1"/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imprimer'!$A$1:$AU$49</definedName>
  </definedNames>
  <calcPr calcId="152511"/>
</workbook>
</file>

<file path=xl/calcChain.xml><?xml version="1.0" encoding="utf-8"?>
<calcChain xmlns="http://schemas.openxmlformats.org/spreadsheetml/2006/main">
  <c r="AS19" i="2" l="1"/>
  <c r="AR19" i="2"/>
  <c r="AQ19" i="2"/>
  <c r="AP19" i="2"/>
  <c r="AO19" i="2"/>
  <c r="AN19" i="2"/>
  <c r="AM19" i="2"/>
  <c r="AJ19" i="2"/>
  <c r="AI19" i="2"/>
  <c r="AH19" i="2"/>
  <c r="AG19" i="2"/>
  <c r="AF19" i="2"/>
  <c r="T33" i="2"/>
  <c r="X33" i="2"/>
  <c r="Y33" i="2"/>
  <c r="Z33" i="2"/>
  <c r="T34" i="2"/>
  <c r="X34" i="2"/>
  <c r="Y34" i="2"/>
  <c r="Z34" i="2"/>
  <c r="B87" i="1"/>
  <c r="X12" i="2" s="1"/>
  <c r="D39" i="1"/>
  <c r="X32" i="2" l="1"/>
  <c r="Z32" i="2"/>
  <c r="Y32" i="2"/>
  <c r="AQ32" i="2" l="1"/>
  <c r="AM32" i="2"/>
  <c r="AG32" i="2"/>
  <c r="AO32" i="2"/>
  <c r="AN32" i="2"/>
  <c r="AP32" i="2"/>
  <c r="AJ32" i="2"/>
  <c r="AF32" i="2"/>
  <c r="AT32" i="2" s="1"/>
  <c r="AI32" i="2"/>
  <c r="AR32" i="2"/>
  <c r="AS32" i="2"/>
  <c r="AH32" i="2"/>
  <c r="Q38" i="2"/>
  <c r="AF15" i="2" s="1"/>
  <c r="D47" i="1" l="1"/>
  <c r="J47" i="1" s="1"/>
  <c r="D48" i="1"/>
  <c r="J48" i="1" s="1"/>
  <c r="B47" i="1"/>
  <c r="C47" i="1" s="1"/>
  <c r="B48" i="1"/>
  <c r="D46" i="1"/>
  <c r="L46" i="1" s="1"/>
  <c r="B46" i="1"/>
  <c r="K45" i="2"/>
  <c r="K43" i="2"/>
  <c r="K42" i="2"/>
  <c r="K41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Q39" i="2"/>
  <c r="Q37" i="2" s="1"/>
  <c r="Q43" i="2"/>
  <c r="Q42" i="2"/>
  <c r="Q41" i="2"/>
  <c r="AL41" i="2"/>
  <c r="AK41" i="2"/>
  <c r="AO7" i="2"/>
  <c r="AE7" i="2"/>
  <c r="AC34" i="2"/>
  <c r="AO6" i="2"/>
  <c r="AE6" i="2"/>
  <c r="L48" i="1"/>
  <c r="K47" i="1"/>
  <c r="Q13" i="2"/>
  <c r="K13" i="2"/>
  <c r="O43" i="2"/>
  <c r="O42" i="2"/>
  <c r="O41" i="2"/>
  <c r="N43" i="2"/>
  <c r="N42" i="2"/>
  <c r="N41" i="2"/>
  <c r="L47" i="1"/>
  <c r="K48" i="1"/>
  <c r="I47" i="1"/>
  <c r="H48" i="1"/>
  <c r="I48" i="1"/>
  <c r="H47" i="1"/>
  <c r="T29" i="2"/>
  <c r="T28" i="2"/>
  <c r="T27" i="2"/>
  <c r="T26" i="2"/>
  <c r="T25" i="2"/>
  <c r="T24" i="2"/>
  <c r="T23" i="2"/>
  <c r="T22" i="2"/>
  <c r="T21" i="2"/>
  <c r="T20" i="2"/>
  <c r="T19" i="2"/>
  <c r="T18" i="2"/>
  <c r="V7" i="2"/>
  <c r="V6" i="2"/>
  <c r="M7" i="2"/>
  <c r="M6" i="2"/>
  <c r="Q45" i="2"/>
  <c r="K39" i="2"/>
  <c r="K38" i="2"/>
  <c r="Q31" i="2"/>
  <c r="K31" i="2"/>
  <c r="Q30" i="2"/>
  <c r="AF24" i="2" s="1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K3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C44" i="2"/>
  <c r="C43" i="2"/>
  <c r="C42" i="2"/>
  <c r="C33" i="2"/>
  <c r="C28" i="2"/>
  <c r="C23" i="2"/>
  <c r="C47" i="2"/>
  <c r="D69" i="1"/>
  <c r="C69" i="1"/>
  <c r="B69" i="1"/>
  <c r="B43" i="1"/>
  <c r="B32" i="1"/>
  <c r="Q12" i="2" l="1"/>
  <c r="AF23" i="2" s="1"/>
  <c r="AF17" i="2"/>
  <c r="AT17" i="2" s="1"/>
  <c r="Z43" i="2"/>
  <c r="Q32" i="2"/>
  <c r="X17" i="2"/>
  <c r="AI30" i="2" s="1"/>
  <c r="Y17" i="2"/>
  <c r="Z17" i="2"/>
  <c r="E48" i="1"/>
  <c r="F48" i="1" s="1"/>
  <c r="AH37" i="2"/>
  <c r="AQ21" i="2"/>
  <c r="AP21" i="2"/>
  <c r="AP37" i="2"/>
  <c r="E47" i="1"/>
  <c r="F47" i="1" s="1"/>
  <c r="C48" i="1"/>
  <c r="AQ37" i="2"/>
  <c r="AO21" i="2"/>
  <c r="AO37" i="2"/>
  <c r="AM37" i="2"/>
  <c r="AM21" i="2"/>
  <c r="AT19" i="2"/>
  <c r="AI37" i="2"/>
  <c r="AI21" i="2"/>
  <c r="AH21" i="2"/>
  <c r="AJ37" i="2"/>
  <c r="AN37" i="2"/>
  <c r="AT24" i="2"/>
  <c r="AG37" i="2"/>
  <c r="AR37" i="2"/>
  <c r="AS37" i="2"/>
  <c r="AF21" i="2"/>
  <c r="AS21" i="2"/>
  <c r="AJ21" i="2"/>
  <c r="AN21" i="2"/>
  <c r="AR21" i="2"/>
  <c r="AG21" i="2"/>
  <c r="Q40" i="2"/>
  <c r="J46" i="1"/>
  <c r="X43" i="2" s="1"/>
  <c r="K46" i="1"/>
  <c r="Y43" i="2" s="1"/>
  <c r="E46" i="1"/>
  <c r="I46" i="1" s="1"/>
  <c r="Z42" i="2" s="1"/>
  <c r="C43" i="1"/>
  <c r="C46" i="1"/>
  <c r="AT15" i="2"/>
  <c r="AQ28" i="2" l="1"/>
  <c r="AM28" i="2"/>
  <c r="AG28" i="2"/>
  <c r="AP28" i="2"/>
  <c r="AJ28" i="2"/>
  <c r="AF28" i="2"/>
  <c r="AR28" i="2"/>
  <c r="AH28" i="2"/>
  <c r="AS28" i="2"/>
  <c r="AO28" i="2"/>
  <c r="AI28" i="2"/>
  <c r="AN28" i="2"/>
  <c r="Q48" i="2"/>
  <c r="AF16" i="2"/>
  <c r="AT16" i="2" s="1"/>
  <c r="G48" i="1"/>
  <c r="X10" i="2"/>
  <c r="X15" i="2" s="1"/>
  <c r="X40" i="2" s="1"/>
  <c r="H46" i="1"/>
  <c r="Y42" i="2" s="1"/>
  <c r="G47" i="1"/>
  <c r="AQ30" i="2"/>
  <c r="AG30" i="2"/>
  <c r="AR30" i="2"/>
  <c r="AH30" i="2"/>
  <c r="AM30" i="2"/>
  <c r="AN30" i="2"/>
  <c r="AJ30" i="2"/>
  <c r="AF30" i="2"/>
  <c r="AP30" i="2"/>
  <c r="AO30" i="2"/>
  <c r="AS30" i="2"/>
  <c r="Y12" i="2"/>
  <c r="AF37" i="2"/>
  <c r="AT37" i="2" s="1"/>
  <c r="AT23" i="2"/>
  <c r="G46" i="1"/>
  <c r="F46" i="1"/>
  <c r="I49" i="1"/>
  <c r="AT21" i="2"/>
  <c r="X42" i="2" l="1"/>
  <c r="AG34" i="2" s="1"/>
  <c r="AT28" i="2"/>
  <c r="AT30" i="2"/>
  <c r="Z12" i="2"/>
  <c r="Y10" i="2"/>
  <c r="AF26" i="2"/>
  <c r="AT26" i="2" s="1"/>
  <c r="AG36" i="2" l="1"/>
  <c r="AG39" i="2" s="1"/>
  <c r="X45" i="2"/>
  <c r="X47" i="2" s="1"/>
  <c r="D94" i="1" s="1"/>
  <c r="AH34" i="2"/>
  <c r="AH36" i="2" s="1"/>
  <c r="AH39" i="2" s="1"/>
  <c r="AP34" i="2"/>
  <c r="AP36" i="2" s="1"/>
  <c r="AP39" i="2" s="1"/>
  <c r="AR34" i="2"/>
  <c r="AF34" i="2"/>
  <c r="AF36" i="2" s="1"/>
  <c r="AF39" i="2" s="1"/>
  <c r="AF40" i="2" s="1"/>
  <c r="AM34" i="2"/>
  <c r="AM36" i="2" s="1"/>
  <c r="AM39" i="2" s="1"/>
  <c r="AO34" i="2"/>
  <c r="AS34" i="2"/>
  <c r="AI34" i="2"/>
  <c r="AI36" i="2" s="1"/>
  <c r="AI39" i="2" s="1"/>
  <c r="AQ34" i="2"/>
  <c r="AQ36" i="2" s="1"/>
  <c r="AQ39" i="2" s="1"/>
  <c r="AJ34" i="2"/>
  <c r="AN34" i="2"/>
  <c r="AN36" i="2" s="1"/>
  <c r="AN39" i="2" s="1"/>
  <c r="Z10" i="2"/>
  <c r="Z15" i="2" s="1"/>
  <c r="Z40" i="2" s="1"/>
  <c r="Y15" i="2"/>
  <c r="Y40" i="2" s="1"/>
  <c r="AS36" i="2" l="1"/>
  <c r="AS39" i="2" s="1"/>
  <c r="AR36" i="2"/>
  <c r="AR39" i="2" s="1"/>
  <c r="AJ36" i="2"/>
  <c r="AJ39" i="2" s="1"/>
  <c r="AO36" i="2"/>
  <c r="Z45" i="2"/>
  <c r="Z47" i="2" s="1"/>
  <c r="Y45" i="2"/>
  <c r="AT34" i="2"/>
  <c r="AF41" i="2"/>
  <c r="AG38" i="2"/>
  <c r="AG40" i="2" s="1"/>
  <c r="AT36" i="2" l="1"/>
  <c r="AO39" i="2"/>
  <c r="Y47" i="2"/>
  <c r="E94" i="1"/>
  <c r="AH38" i="2"/>
  <c r="AH40" i="2" s="1"/>
  <c r="AG41" i="2"/>
  <c r="AI38" i="2" l="1"/>
  <c r="AI40" i="2" s="1"/>
  <c r="AH41" i="2"/>
  <c r="AI41" i="2" l="1"/>
  <c r="AJ38" i="2"/>
  <c r="AJ40" i="2" s="1"/>
  <c r="AM38" i="2" l="1"/>
  <c r="AM40" i="2" s="1"/>
  <c r="AJ41" i="2"/>
  <c r="AM41" i="2" l="1"/>
  <c r="AN38" i="2"/>
  <c r="AN40" i="2" s="1"/>
  <c r="AO38" i="2" l="1"/>
  <c r="AO40" i="2" s="1"/>
  <c r="AN41" i="2"/>
  <c r="AO41" i="2" l="1"/>
  <c r="AP38" i="2"/>
  <c r="AP40" i="2" s="1"/>
  <c r="AP41" i="2" l="1"/>
  <c r="AQ38" i="2"/>
  <c r="AQ40" i="2" s="1"/>
  <c r="AQ41" i="2" l="1"/>
  <c r="AR38" i="2"/>
  <c r="AR40" i="2" s="1"/>
  <c r="AR41" i="2" l="1"/>
  <c r="AS38" i="2"/>
  <c r="AS40" i="2" s="1"/>
  <c r="AS41" i="2" s="1"/>
  <c r="AT41" i="2" l="1"/>
  <c r="D98" i="1" s="1"/>
  <c r="E98" i="1" s="1"/>
</calcChain>
</file>

<file path=xl/sharedStrings.xml><?xml version="1.0" encoding="utf-8"?>
<sst xmlns="http://schemas.openxmlformats.org/spreadsheetml/2006/main" count="205" uniqueCount="160">
  <si>
    <t>Votre statut juridique :</t>
  </si>
  <si>
    <t>Votre numéro de téléphone :</t>
  </si>
  <si>
    <t>Assurances</t>
  </si>
  <si>
    <t>Fournitures diverses</t>
  </si>
  <si>
    <t>Expert comptable, avocats</t>
  </si>
  <si>
    <t>Caution ou dépôt de garantie</t>
  </si>
  <si>
    <t>Frais de notaire ou d’avocat</t>
  </si>
  <si>
    <t>Matériel</t>
  </si>
  <si>
    <t>Trésorerie de départ</t>
  </si>
  <si>
    <t>Année 1</t>
  </si>
  <si>
    <t>Année 2</t>
  </si>
  <si>
    <t>Année 3</t>
  </si>
  <si>
    <t>TOTAL</t>
  </si>
  <si>
    <t>Frais de dossier</t>
  </si>
  <si>
    <t>Montant prêt n°1</t>
  </si>
  <si>
    <t>Montant prêt n°2</t>
  </si>
  <si>
    <t>Montant prêt n°3</t>
  </si>
  <si>
    <t>1) Vos besoins de démarrage :</t>
  </si>
  <si>
    <t>2) Le financement de vos besoins de démarrage :</t>
  </si>
  <si>
    <t>3) Vos charges fixes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</si>
  <si>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</si>
  <si>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</si>
  <si>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</si>
  <si>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Accompagnement</t>
  </si>
  <si>
    <t>Conseil</t>
  </si>
  <si>
    <t>Création d'entreprise</t>
  </si>
  <si>
    <t>Votre adresse e-mail :</t>
  </si>
  <si>
    <t>(saisir taux)</t>
  </si>
  <si>
    <t>Porteur de projet :</t>
  </si>
  <si>
    <t>Emprunt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</si>
  <si>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</si>
  <si>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</si>
  <si>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</si>
  <si>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</si>
  <si>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</si>
  <si>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Charges externes</t>
  </si>
  <si>
    <t>Impôts et taxes</t>
  </si>
  <si>
    <t>mensualité</t>
  </si>
  <si>
    <t>Analyse linéaire</t>
  </si>
  <si>
    <t>Intérêts sur toute la durée</t>
  </si>
  <si>
    <t xml:space="preserve"> Charges externes</t>
  </si>
  <si>
    <t xml:space="preserve"> Excédent brut d'exploitation</t>
  </si>
  <si>
    <t xml:space="preserve"> Résultat avant impôts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</si>
  <si>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</si>
  <si>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</si>
  <si>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</si>
  <si>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</si>
  <si>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</si>
  <si>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</si>
  <si>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</si>
  <si>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</si>
  <si>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Autre financement (libellé)</t>
  </si>
  <si>
    <t>taux</t>
  </si>
  <si>
    <t>durée mois</t>
  </si>
  <si>
    <t xml:space="preserve"> Résultat de l'exercice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</si>
  <si>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</si>
  <si>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</si>
  <si>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</si>
  <si>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</si>
  <si>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</si>
  <si>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</si>
  <si>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</si>
  <si>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</si>
  <si>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</si>
  <si>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Apport personnel</t>
  </si>
  <si>
    <t>Emprunts</t>
  </si>
  <si>
    <t>Autres financements</t>
  </si>
  <si>
    <t>Budget prévisionnel de trésorerie</t>
  </si>
  <si>
    <t>Mois 1</t>
  </si>
  <si>
    <t>Mois 2</t>
  </si>
  <si>
    <t>Mois 3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</si>
  <si>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</si>
  <si>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</si>
  <si>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</si>
  <si>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</si>
  <si>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</si>
  <si>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</si>
  <si>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</si>
  <si>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</si>
  <si>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</si>
  <si>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</si>
  <si>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Échéances emprunt</t>
  </si>
  <si>
    <t>Total des décaissements</t>
  </si>
  <si>
    <t>Solde précédent</t>
  </si>
  <si>
    <t>Total des encaissements</t>
  </si>
  <si>
    <t>Logiciels, formations</t>
  </si>
  <si>
    <t>Solde du mois</t>
  </si>
  <si>
    <t>Solde de trésorerie (cumul)</t>
  </si>
  <si>
    <t>Première année</t>
  </si>
  <si>
    <t>Montant année 1</t>
  </si>
  <si>
    <t>Montant année 2</t>
  </si>
  <si>
    <t>Montant année 3</t>
  </si>
  <si>
    <t>Montant</t>
  </si>
  <si>
    <t>1ère année</t>
  </si>
  <si>
    <t>Le plan financier apparaitra dans l'onglet suivant</t>
  </si>
  <si>
    <t>www.creerentreprise.fr</t>
  </si>
  <si>
    <t>Apport personnel ou familial</t>
  </si>
  <si>
    <t>Ce modèle de plan financier est proposé par WikiCréa (www.creerentreprise.fr)</t>
  </si>
  <si>
    <t>Cliquez ici :</t>
  </si>
  <si>
    <t>Obtention du code pour déverrouiller et modifier ce document comme vous l'entendez.</t>
  </si>
  <si>
    <t>SIDDIL S.A.S. - 12100 Millau, France - RCS Rodez 824 603 823</t>
  </si>
  <si>
    <t>contact@wikicrea.fr</t>
  </si>
  <si>
    <t>WikiCréa est une start-up française.</t>
  </si>
  <si>
    <t>© WikiCréa</t>
  </si>
  <si>
    <t>Prénom, nom :</t>
  </si>
  <si>
    <t>(ou recopiez le lien en cas de problème)</t>
  </si>
  <si>
    <t>S.C.I.</t>
  </si>
  <si>
    <t>Saisissez dans cet onglet toutes les données de votre S.C.I.</t>
  </si>
  <si>
    <t>Etude financière S.C.I.
sur 3 ans</t>
  </si>
  <si>
    <t>Nom de votre S.C.I. :</t>
  </si>
  <si>
    <t>Votre ville ou commune :</t>
  </si>
  <si>
    <t>S.C.I. (IR)</t>
  </si>
  <si>
    <t xml:space="preserve"> Produits</t>
  </si>
  <si>
    <t>S.C.I. :</t>
  </si>
  <si>
    <t>Frais de publicité légale</t>
  </si>
  <si>
    <t>Frais de déclaration d'activité</t>
  </si>
  <si>
    <t>Frais de compteur</t>
  </si>
  <si>
    <t>Réparations</t>
  </si>
  <si>
    <t>Travaux</t>
  </si>
  <si>
    <t>Aménagements</t>
  </si>
  <si>
    <t>Achat immobilier 2</t>
  </si>
  <si>
    <t>Achat immobilier 1</t>
  </si>
  <si>
    <t>Achat immobilier 3</t>
  </si>
  <si>
    <t>Equipements divers</t>
  </si>
  <si>
    <t>(saisir la durée EN MOIS)</t>
  </si>
  <si>
    <t xml:space="preserve">  (durée en mois)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</si>
  <si>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TTC</t>
    </r>
  </si>
  <si>
    <t>Prévoyez ici les rentrées d'argent.</t>
  </si>
  <si>
    <t>4) Les produits de la première année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</si>
  <si>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Loyers perçus</t>
    </r>
  </si>
  <si>
    <t>Loyers perçus</t>
  </si>
  <si>
    <t xml:space="preserve">  Pourcentage augmentation des loyers entre l'année 1 et l'année 2 :</t>
  </si>
  <si>
    <t xml:space="preserve">  Pourcentage augmentation des loyers entre l'année 2 et l'année 3 :</t>
  </si>
  <si>
    <t>Entretien</t>
  </si>
  <si>
    <t>Nettoyage</t>
  </si>
  <si>
    <t>Charges diverses</t>
  </si>
  <si>
    <t>Autres honoraires</t>
  </si>
  <si>
    <t>Frais bancaires</t>
  </si>
  <si>
    <t>Taxe foncière</t>
  </si>
  <si>
    <t>Commissions</t>
  </si>
  <si>
    <t>Charges de copropriété</t>
  </si>
  <si>
    <t>Indemnités versées</t>
  </si>
  <si>
    <t>Total produits</t>
  </si>
  <si>
    <t>Autres taxes locales</t>
  </si>
  <si>
    <t>Investissements</t>
  </si>
  <si>
    <t>Montant €</t>
  </si>
  <si>
    <t>5) Contrôle de votre seuil de rentabilité :</t>
  </si>
  <si>
    <t>6) Contrôle du niveau de votre trésorerie de départ :</t>
  </si>
  <si>
    <r>
      <t xml:space="preserve">7)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</si>
  <si>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Total investissements</t>
  </si>
  <si>
    <t>Echéances d'emprunt (principal)</t>
  </si>
  <si>
    <t>(possibilité de changer l'intitulé)</t>
  </si>
  <si>
    <r>
      <t xml:space="preserve">Listez toutes les dépenses ou investissements que vous devrez au départ, </t>
    </r>
    <r>
      <rPr>
        <i/>
        <u/>
        <sz val="11"/>
        <color rgb="FFFF0000"/>
        <rFont val="Calibri"/>
        <family val="2"/>
        <scheme val="minor"/>
      </rPr>
      <t>en TTC</t>
    </r>
  </si>
  <si>
    <t>(possibilité de changer l'intitulé ou de supprimer)</t>
  </si>
  <si>
    <t>https://www.projetentreprise.fr/produit/mot-de-passe-previsionnel-sci/</t>
  </si>
  <si>
    <t>Pourquoi Legalstart ? Tout simplement parce qu’il s’agit de l’offre la plus complète et la moins chère du marché.</t>
  </si>
  <si>
    <t>https://www.creerentreprise.fr/creez-votre-entreprise-legalstart-wikicrea/</t>
  </si>
  <si>
    <t>1) Vous souhaitez obtenir le mot de passe de ce document ?</t>
  </si>
  <si>
    <t>2) Créez votre SCI directement en ligne</t>
  </si>
  <si>
    <t>WikiCréa a sélectionné Legalstart pour vos formalités de création de SCI en ligne.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</si>
</sst>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i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indent="25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2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2" fillId="0" borderId="3" xfId="1" applyFont="1" applyFill="1" applyBorder="1"/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23" fillId="0" borderId="19" xfId="0" applyFont="1" applyBorder="1" applyAlignment="1">
      <alignment vertical="top"/>
    </xf>
    <xf numFmtId="0" fontId="24" fillId="0" borderId="0" xfId="2" applyNumberFormat="1" applyFont="1" applyBorder="1"/>
    <xf numFmtId="0" fontId="24" fillId="0" borderId="0" xfId="0" applyFont="1" applyBorder="1" applyAlignment="1">
      <alignment horizontal="right"/>
    </xf>
    <xf numFmtId="43" fontId="2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43" fontId="1" fillId="0" borderId="2" xfId="1" applyFont="1" applyFill="1" applyBorder="1"/>
    <xf numFmtId="0" fontId="0" fillId="0" borderId="23" xfId="0" applyFill="1" applyBorder="1"/>
    <xf numFmtId="43" fontId="1" fillId="0" borderId="35" xfId="1" applyFont="1" applyFill="1" applyBorder="1"/>
    <xf numFmtId="43" fontId="1" fillId="0" borderId="29" xfId="1" applyFont="1" applyFill="1" applyBorder="1"/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43" fontId="1" fillId="0" borderId="0" xfId="1" applyFont="1" applyFill="1" applyBorder="1"/>
    <xf numFmtId="43" fontId="2" fillId="3" borderId="42" xfId="1" applyFont="1" applyFill="1" applyBorder="1"/>
    <xf numFmtId="43" fontId="1" fillId="0" borderId="3" xfId="1" applyFont="1" applyFill="1" applyBorder="1"/>
    <xf numFmtId="43" fontId="2" fillId="0" borderId="43" xfId="1" applyFont="1" applyFill="1" applyBorder="1"/>
    <xf numFmtId="8" fontId="2" fillId="0" borderId="0" xfId="0" applyNumberFormat="1" applyFont="1"/>
    <xf numFmtId="2" fontId="0" fillId="0" borderId="0" xfId="0" applyNumberFormat="1"/>
    <xf numFmtId="0" fontId="0" fillId="0" borderId="25" xfId="0" applyFont="1" applyFill="1" applyBorder="1" applyAlignment="1">
      <alignment horizontal="left" vertical="center" indent="1"/>
    </xf>
    <xf numFmtId="43" fontId="1" fillId="0" borderId="39" xfId="1" applyFont="1" applyFill="1" applyBorder="1"/>
    <xf numFmtId="0" fontId="0" fillId="4" borderId="0" xfId="0" applyFill="1"/>
    <xf numFmtId="43" fontId="0" fillId="0" borderId="3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46" xfId="0" applyNumberFormat="1" applyFont="1" applyFill="1" applyBorder="1" applyAlignment="1">
      <alignment vertical="center"/>
    </xf>
    <xf numFmtId="43" fontId="1" fillId="0" borderId="48" xfId="1" applyFont="1" applyFill="1" applyBorder="1"/>
    <xf numFmtId="43" fontId="2" fillId="3" borderId="45" xfId="1" applyFont="1" applyFill="1" applyBorder="1"/>
    <xf numFmtId="43" fontId="2" fillId="0" borderId="47" xfId="1" applyFont="1" applyFill="1" applyBorder="1"/>
    <xf numFmtId="43" fontId="0" fillId="0" borderId="41" xfId="0" applyNumberFormat="1" applyFont="1" applyFill="1" applyBorder="1" applyAlignment="1">
      <alignment vertical="center"/>
    </xf>
    <xf numFmtId="43" fontId="2" fillId="3" borderId="53" xfId="1" applyFont="1" applyFill="1" applyBorder="1"/>
    <xf numFmtId="43" fontId="2" fillId="0" borderId="52" xfId="1" applyFont="1" applyFill="1" applyBorder="1"/>
    <xf numFmtId="43" fontId="2" fillId="0" borderId="54" xfId="1" applyFont="1" applyFill="1" applyBorder="1"/>
    <xf numFmtId="2" fontId="2" fillId="0" borderId="0" xfId="0" applyNumberFormat="1" applyFont="1"/>
    <xf numFmtId="0" fontId="24" fillId="0" borderId="0" xfId="0" applyFont="1"/>
    <xf numFmtId="0" fontId="0" fillId="0" borderId="0" xfId="0" applyFont="1" applyFill="1" applyBorder="1"/>
    <xf numFmtId="43" fontId="1" fillId="0" borderId="24" xfId="1" applyFont="1" applyFill="1" applyBorder="1"/>
    <xf numFmtId="43" fontId="1" fillId="0" borderId="46" xfId="1" applyFont="1" applyFill="1" applyBorder="1"/>
    <xf numFmtId="43" fontId="1" fillId="0" borderId="41" xfId="1" applyFont="1" applyFill="1" applyBorder="1"/>
    <xf numFmtId="43" fontId="27" fillId="0" borderId="52" xfId="1" applyFont="1" applyFill="1" applyBorder="1"/>
    <xf numFmtId="43" fontId="2" fillId="0" borderId="51" xfId="1" applyFont="1" applyFill="1" applyBorder="1"/>
    <xf numFmtId="0" fontId="28" fillId="0" borderId="0" xfId="0" applyFont="1"/>
    <xf numFmtId="43" fontId="2" fillId="0" borderId="48" xfId="1" applyFont="1" applyFill="1" applyBorder="1"/>
    <xf numFmtId="43" fontId="26" fillId="0" borderId="2" xfId="1" applyFont="1" applyFill="1" applyBorder="1"/>
    <xf numFmtId="43" fontId="26" fillId="0" borderId="39" xfId="1" applyFont="1" applyFill="1" applyBorder="1"/>
    <xf numFmtId="0" fontId="26" fillId="0" borderId="0" xfId="0" applyFont="1"/>
    <xf numFmtId="43" fontId="26" fillId="0" borderId="48" xfId="1" applyFont="1" applyFill="1" applyBorder="1"/>
    <xf numFmtId="43" fontId="26" fillId="0" borderId="3" xfId="1" applyFont="1" applyFill="1" applyBorder="1"/>
    <xf numFmtId="0" fontId="0" fillId="0" borderId="0" xfId="0" applyAlignment="1">
      <alignment horizontal="left" indent="1"/>
    </xf>
    <xf numFmtId="43" fontId="0" fillId="2" borderId="0" xfId="1" applyFont="1" applyFill="1" applyProtection="1"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indent="1"/>
    </xf>
    <xf numFmtId="43" fontId="25" fillId="0" borderId="52" xfId="1" applyFont="1" applyFill="1" applyBorder="1"/>
    <xf numFmtId="0" fontId="29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3" fillId="0" borderId="0" xfId="0" applyFont="1" applyAlignment="1">
      <alignment horizontal="left" indent="2"/>
    </xf>
    <xf numFmtId="0" fontId="30" fillId="0" borderId="0" xfId="0" applyFont="1" applyAlignment="1">
      <alignment horizontal="left" indent="4"/>
    </xf>
    <xf numFmtId="0" fontId="30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43" fontId="2" fillId="0" borderId="0" xfId="0" applyNumberFormat="1" applyFont="1"/>
    <xf numFmtId="2" fontId="25" fillId="0" borderId="0" xfId="0" applyNumberFormat="1" applyFont="1"/>
    <xf numFmtId="43" fontId="2" fillId="0" borderId="51" xfId="0" applyNumberFormat="1" applyFont="1" applyFill="1" applyBorder="1" applyAlignment="1">
      <alignment vertical="center"/>
    </xf>
    <xf numFmtId="10" fontId="24" fillId="0" borderId="0" xfId="0" applyNumberFormat="1" applyFont="1" applyBorder="1"/>
    <xf numFmtId="0" fontId="31" fillId="0" borderId="0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33" fillId="0" borderId="0" xfId="0" applyFont="1"/>
    <xf numFmtId="0" fontId="34" fillId="0" borderId="0" xfId="0" applyFont="1" applyAlignment="1">
      <alignment horizontal="left" indent="2"/>
    </xf>
    <xf numFmtId="0" fontId="36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3" fillId="0" borderId="0" xfId="0" applyFont="1"/>
    <xf numFmtId="0" fontId="35" fillId="0" borderId="0" xfId="3" applyFont="1" applyFill="1" applyBorder="1" applyAlignment="1">
      <alignment vertical="center" wrapText="1"/>
    </xf>
    <xf numFmtId="0" fontId="37" fillId="0" borderId="0" xfId="0" applyFont="1"/>
    <xf numFmtId="0" fontId="39" fillId="0" borderId="0" xfId="3" applyFont="1"/>
    <xf numFmtId="0" fontId="40" fillId="0" borderId="0" xfId="0" applyFont="1"/>
    <xf numFmtId="0" fontId="41" fillId="0" borderId="0" xfId="0" applyFont="1"/>
    <xf numFmtId="0" fontId="9" fillId="0" borderId="0" xfId="0" applyFont="1"/>
    <xf numFmtId="0" fontId="0" fillId="0" borderId="32" xfId="0" applyBorder="1"/>
    <xf numFmtId="13" fontId="9" fillId="0" borderId="0" xfId="0" applyNumberFormat="1" applyFont="1"/>
    <xf numFmtId="0" fontId="3" fillId="0" borderId="0" xfId="0" applyFont="1" applyFill="1" applyBorder="1" applyAlignment="1">
      <alignment horizontal="left" indent="1"/>
    </xf>
    <xf numFmtId="9" fontId="0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0" fillId="0" borderId="0" xfId="1" applyFont="1" applyFill="1" applyBorder="1" applyProtection="1"/>
    <xf numFmtId="17" fontId="0" fillId="0" borderId="0" xfId="0" applyNumberFormat="1" applyFill="1" applyBorder="1" applyAlignment="1" applyProtection="1">
      <alignment horizontal="left" indent="17"/>
    </xf>
    <xf numFmtId="43" fontId="2" fillId="0" borderId="0" xfId="1" applyFont="1" applyFill="1" applyBorder="1" applyProtection="1"/>
    <xf numFmtId="0" fontId="2" fillId="0" borderId="0" xfId="0" applyFont="1" applyFill="1" applyBorder="1" applyAlignment="1" applyProtection="1">
      <alignment horizontal="left" indent="25"/>
    </xf>
    <xf numFmtId="4" fontId="0" fillId="2" borderId="0" xfId="0" applyNumberFormat="1" applyFill="1" applyProtection="1">
      <protection locked="0"/>
    </xf>
    <xf numFmtId="4" fontId="2" fillId="0" borderId="4" xfId="0" applyNumberFormat="1" applyFont="1" applyFill="1" applyBorder="1"/>
    <xf numFmtId="0" fontId="0" fillId="2" borderId="0" xfId="0" applyFill="1" applyAlignment="1" applyProtection="1">
      <alignment horizontal="left"/>
      <protection locked="0"/>
    </xf>
    <xf numFmtId="0" fontId="42" fillId="0" borderId="0" xfId="0" applyFont="1" applyAlignment="1">
      <alignment horizontal="left" vertical="center"/>
    </xf>
    <xf numFmtId="164" fontId="0" fillId="2" borderId="0" xfId="0" applyNumberFormat="1" applyFill="1" applyAlignment="1" applyProtection="1">
      <alignment horizontal="left"/>
      <protection locked="0"/>
    </xf>
    <xf numFmtId="0" fontId="16" fillId="2" borderId="0" xfId="3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43" fillId="0" borderId="0" xfId="0" applyFont="1"/>
    <xf numFmtId="0" fontId="44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233794</xdr:colOff>
      <xdr:row>10</xdr:row>
      <xdr:rowOff>8760</xdr:rowOff>
    </xdr:from>
    <xdr:to>
      <xdr:col>5</xdr:col>
      <xdr:colOff>727363</xdr:colOff>
      <xdr:row>11</xdr:row>
      <xdr:rowOff>17320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067" y="1957055"/>
          <a:ext cx="1255569" cy="251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sci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showGridLines="0" tabSelected="1" workbookViewId="0">
      <selection activeCell="B6" sqref="B6:C6"/>
    </sheetView>
  </sheetViews>
  <sheetFormatPr baseColWidth="10" defaultColWidth="11.42578125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customWidth="1"/>
  </cols>
  <sheetData>
    <row r="1" spans="1:9" ht="23.25" x14ac:dyDescent="0.35">
      <c r="A1" s="3" t="s">
        <v>107</v>
      </c>
    </row>
    <row r="2" spans="1:9" ht="21" x14ac:dyDescent="0.35">
      <c r="A2" s="158" t="s">
        <v>94</v>
      </c>
    </row>
    <row r="3" spans="1:9" ht="15" customHeight="1" x14ac:dyDescent="0.25">
      <c r="G3" s="153"/>
      <c r="H3" s="153"/>
      <c r="I3" s="183" t="s">
        <v>106</v>
      </c>
    </row>
    <row r="4" spans="1:9" ht="18.75" customHeight="1" x14ac:dyDescent="0.3">
      <c r="A4" s="156" t="s">
        <v>20</v>
      </c>
      <c r="G4" s="153"/>
      <c r="H4" s="153"/>
      <c r="I4" s="183"/>
    </row>
    <row r="5" spans="1:9" ht="15" customHeight="1" x14ac:dyDescent="0.25">
      <c r="G5" s="153"/>
      <c r="H5" s="153"/>
    </row>
    <row r="6" spans="1:9" ht="15" customHeight="1" x14ac:dyDescent="0.25">
      <c r="A6" s="1" t="s">
        <v>104</v>
      </c>
      <c r="B6" s="182"/>
      <c r="C6" s="182"/>
      <c r="G6" s="153"/>
      <c r="H6" s="153"/>
    </row>
    <row r="7" spans="1:9" ht="15" customHeight="1" x14ac:dyDescent="0.25">
      <c r="A7" s="1" t="s">
        <v>109</v>
      </c>
      <c r="B7" s="182"/>
      <c r="C7" s="182"/>
      <c r="D7" s="82"/>
      <c r="G7" s="153"/>
      <c r="H7" s="153"/>
    </row>
    <row r="8" spans="1:9" ht="15" customHeight="1" x14ac:dyDescent="0.25">
      <c r="A8" s="1" t="s">
        <v>0</v>
      </c>
      <c r="B8" s="186" t="s">
        <v>111</v>
      </c>
      <c r="C8" s="186"/>
      <c r="D8" s="82"/>
      <c r="G8" s="153"/>
      <c r="H8" s="153"/>
    </row>
    <row r="9" spans="1:9" ht="15" customHeight="1" x14ac:dyDescent="0.25">
      <c r="A9" s="1" t="s">
        <v>1</v>
      </c>
      <c r="B9" s="184"/>
      <c r="C9" s="184"/>
      <c r="G9" s="153"/>
      <c r="H9" s="153"/>
    </row>
    <row r="10" spans="1:9" ht="15" customHeight="1" x14ac:dyDescent="0.25">
      <c r="A10" s="1" t="s">
        <v>26</v>
      </c>
      <c r="B10" s="185"/>
      <c r="C10" s="185"/>
      <c r="G10" s="153"/>
      <c r="H10" s="153"/>
    </row>
    <row r="11" spans="1:9" ht="15" customHeight="1" x14ac:dyDescent="0.25">
      <c r="A11" s="1" t="s">
        <v>110</v>
      </c>
      <c r="B11" s="182"/>
      <c r="C11" s="182"/>
      <c r="G11" s="153"/>
      <c r="H11" s="153"/>
    </row>
    <row r="12" spans="1:9" ht="27.75" customHeight="1" x14ac:dyDescent="0.3">
      <c r="A12" s="14" t="s">
        <v>17</v>
      </c>
    </row>
    <row r="13" spans="1:9" x14ac:dyDescent="0.25">
      <c r="A13" s="5" t="s">
        <v>152</v>
      </c>
    </row>
    <row r="14" spans="1:9" x14ac:dyDescent="0.25">
      <c r="B14" s="139" t="s">
        <v>92</v>
      </c>
    </row>
    <row r="15" spans="1:9" ht="15" customHeight="1" x14ac:dyDescent="0.25">
      <c r="A15" s="133" t="s">
        <v>115</v>
      </c>
      <c r="B15" s="134"/>
      <c r="C15" s="6"/>
      <c r="G15" s="153"/>
      <c r="H15" s="153"/>
    </row>
    <row r="16" spans="1:9" ht="15" customHeight="1" x14ac:dyDescent="0.25">
      <c r="A16" s="133" t="s">
        <v>114</v>
      </c>
      <c r="B16" s="134"/>
      <c r="C16" s="6"/>
      <c r="G16" s="153"/>
      <c r="H16" s="153"/>
    </row>
    <row r="17" spans="1:8" ht="15" customHeight="1" x14ac:dyDescent="0.25">
      <c r="A17" s="133" t="s">
        <v>85</v>
      </c>
      <c r="B17" s="134"/>
      <c r="C17" s="6"/>
      <c r="G17" s="153"/>
      <c r="H17" s="153"/>
    </row>
    <row r="18" spans="1:8" ht="15" customHeight="1" x14ac:dyDescent="0.25">
      <c r="A18" s="133" t="s">
        <v>116</v>
      </c>
      <c r="B18" s="134"/>
      <c r="C18" s="6"/>
      <c r="G18" s="153"/>
      <c r="H18" s="153"/>
    </row>
    <row r="19" spans="1:8" ht="15" customHeight="1" x14ac:dyDescent="0.25">
      <c r="A19" s="133" t="s">
        <v>5</v>
      </c>
      <c r="B19" s="134"/>
      <c r="C19" s="6"/>
      <c r="G19" s="153"/>
      <c r="H19" s="153"/>
    </row>
    <row r="20" spans="1:8" ht="15" customHeight="1" x14ac:dyDescent="0.25">
      <c r="A20" s="133" t="s">
        <v>13</v>
      </c>
      <c r="B20" s="134"/>
      <c r="C20" s="6"/>
      <c r="G20" s="153"/>
      <c r="H20" s="153"/>
    </row>
    <row r="21" spans="1:8" ht="15" customHeight="1" x14ac:dyDescent="0.25">
      <c r="A21" s="133" t="s">
        <v>6</v>
      </c>
      <c r="B21" s="134"/>
      <c r="C21" s="6"/>
      <c r="G21" s="153"/>
      <c r="H21" s="153"/>
    </row>
    <row r="22" spans="1:8" ht="15" customHeight="1" x14ac:dyDescent="0.25">
      <c r="A22" s="133" t="s">
        <v>117</v>
      </c>
      <c r="B22" s="134"/>
      <c r="C22" s="6"/>
      <c r="G22" s="153"/>
      <c r="H22" s="153"/>
    </row>
    <row r="23" spans="1:8" ht="15" customHeight="1" x14ac:dyDescent="0.25">
      <c r="A23" s="133" t="s">
        <v>118</v>
      </c>
      <c r="B23" s="134"/>
      <c r="C23" s="6"/>
      <c r="G23" s="153"/>
      <c r="H23" s="153"/>
    </row>
    <row r="24" spans="1:8" ht="15.75" customHeight="1" x14ac:dyDescent="0.25">
      <c r="A24" s="133" t="s">
        <v>119</v>
      </c>
      <c r="B24" s="134"/>
      <c r="C24" s="6"/>
      <c r="G24" s="153"/>
      <c r="H24" s="153"/>
    </row>
    <row r="25" spans="1:8" x14ac:dyDescent="0.25">
      <c r="A25" s="136" t="s">
        <v>121</v>
      </c>
      <c r="B25" s="134"/>
      <c r="C25" s="78" t="s">
        <v>151</v>
      </c>
    </row>
    <row r="26" spans="1:8" x14ac:dyDescent="0.25">
      <c r="A26" s="136" t="s">
        <v>120</v>
      </c>
      <c r="B26" s="134"/>
      <c r="C26" s="78" t="s">
        <v>151</v>
      </c>
    </row>
    <row r="27" spans="1:8" x14ac:dyDescent="0.25">
      <c r="A27" s="136" t="s">
        <v>122</v>
      </c>
      <c r="B27" s="134"/>
      <c r="C27" s="78" t="s">
        <v>151</v>
      </c>
    </row>
    <row r="28" spans="1:8" x14ac:dyDescent="0.25">
      <c r="A28" s="136" t="s">
        <v>7</v>
      </c>
      <c r="B28" s="134"/>
      <c r="C28" s="78" t="s">
        <v>151</v>
      </c>
    </row>
    <row r="29" spans="1:8" x14ac:dyDescent="0.25">
      <c r="A29" s="133" t="s">
        <v>123</v>
      </c>
      <c r="B29" s="134"/>
      <c r="C29" s="6"/>
    </row>
    <row r="30" spans="1:8" x14ac:dyDescent="0.25">
      <c r="A30" s="133" t="s">
        <v>3</v>
      </c>
      <c r="B30" s="134"/>
      <c r="C30" s="6"/>
    </row>
    <row r="31" spans="1:8" ht="15.75" thickBot="1" x14ac:dyDescent="0.3">
      <c r="A31" s="133" t="s">
        <v>8</v>
      </c>
      <c r="B31" s="134"/>
      <c r="C31" s="144"/>
    </row>
    <row r="32" spans="1:8" ht="15.75" thickBot="1" x14ac:dyDescent="0.3">
      <c r="A32" s="9" t="s">
        <v>12</v>
      </c>
      <c r="B32" s="10">
        <f>SUM(B15:B31)</f>
        <v>0</v>
      </c>
      <c r="C32" s="8"/>
    </row>
    <row r="33" spans="1:12" x14ac:dyDescent="0.25">
      <c r="C33" s="8"/>
    </row>
    <row r="34" spans="1:12" ht="18.75" x14ac:dyDescent="0.3">
      <c r="A34" s="14" t="s">
        <v>18</v>
      </c>
    </row>
    <row r="35" spans="1:12" x14ac:dyDescent="0.25">
      <c r="A35" s="5"/>
    </row>
    <row r="36" spans="1:12" x14ac:dyDescent="0.25">
      <c r="B36" s="139" t="s">
        <v>92</v>
      </c>
    </row>
    <row r="37" spans="1:12" ht="15" customHeight="1" x14ac:dyDescent="0.25">
      <c r="A37" s="133" t="s">
        <v>96</v>
      </c>
      <c r="B37" s="134"/>
      <c r="C37" s="7"/>
      <c r="F37" s="78"/>
      <c r="G37" s="154"/>
      <c r="H37" s="154"/>
    </row>
    <row r="38" spans="1:12" ht="15" customHeight="1" x14ac:dyDescent="0.25">
      <c r="A38" s="133" t="s">
        <v>32</v>
      </c>
      <c r="B38" s="134"/>
      <c r="C38" s="145" t="s">
        <v>27</v>
      </c>
      <c r="D38" s="146" t="s">
        <v>124</v>
      </c>
      <c r="F38" s="78"/>
      <c r="G38" s="154"/>
      <c r="H38" s="154"/>
    </row>
    <row r="39" spans="1:12" ht="15" customHeight="1" x14ac:dyDescent="0.25">
      <c r="A39" s="136" t="s">
        <v>48</v>
      </c>
      <c r="B39" s="134"/>
      <c r="C39" s="135">
        <v>0.02</v>
      </c>
      <c r="D39" s="147">
        <f>20*12</f>
        <v>240</v>
      </c>
      <c r="E39" s="169" t="s">
        <v>125</v>
      </c>
      <c r="F39" s="78"/>
      <c r="G39" s="154"/>
      <c r="H39" s="154"/>
    </row>
    <row r="40" spans="1:12" ht="15" customHeight="1" x14ac:dyDescent="0.25">
      <c r="A40" s="136" t="s">
        <v>49</v>
      </c>
      <c r="B40" s="134"/>
      <c r="C40" s="135"/>
      <c r="D40" s="147"/>
      <c r="F40" s="78" t="s">
        <v>153</v>
      </c>
      <c r="G40" s="154"/>
      <c r="H40" s="154"/>
    </row>
    <row r="41" spans="1:12" ht="15" customHeight="1" x14ac:dyDescent="0.25">
      <c r="A41" s="136" t="s">
        <v>50</v>
      </c>
      <c r="B41" s="134"/>
      <c r="C41" s="135"/>
      <c r="D41" s="147"/>
      <c r="F41" s="78" t="s">
        <v>153</v>
      </c>
      <c r="G41" s="154"/>
      <c r="H41" s="154"/>
    </row>
    <row r="42" spans="1:12" ht="15.75" customHeight="1" thickBot="1" x14ac:dyDescent="0.3">
      <c r="A42" s="136" t="s">
        <v>51</v>
      </c>
      <c r="B42" s="134"/>
      <c r="C42" s="78"/>
      <c r="F42" s="78" t="s">
        <v>153</v>
      </c>
      <c r="G42" s="154"/>
      <c r="H42" s="154"/>
    </row>
    <row r="43" spans="1:12" ht="15.75" customHeight="1" thickBot="1" x14ac:dyDescent="0.3">
      <c r="A43" s="9" t="s">
        <v>12</v>
      </c>
      <c r="B43" s="10">
        <f>SUM(B37:B42)</f>
        <v>0</v>
      </c>
      <c r="C43" s="16" t="str">
        <f>IF(B43=B32,"","Le total doit être égal au total du tableau précédent, veuillez modifier les chiffres")</f>
        <v/>
      </c>
      <c r="G43" s="154"/>
      <c r="H43" s="154"/>
    </row>
    <row r="44" spans="1:12" ht="8.25" hidden="1" customHeight="1" x14ac:dyDescent="0.25">
      <c r="A44" s="9"/>
      <c r="B44" s="74"/>
      <c r="C44" s="16"/>
      <c r="D44" s="74"/>
    </row>
    <row r="45" spans="1:12" hidden="1" x14ac:dyDescent="0.25">
      <c r="A45" s="1" t="s">
        <v>38</v>
      </c>
      <c r="B45" s="9" t="s">
        <v>37</v>
      </c>
      <c r="C45" s="76" t="s">
        <v>61</v>
      </c>
      <c r="D45" s="77" t="s">
        <v>62</v>
      </c>
      <c r="E45" s="9" t="s">
        <v>63</v>
      </c>
      <c r="F45" s="9" t="s">
        <v>39</v>
      </c>
      <c r="G45" s="94" t="s">
        <v>55</v>
      </c>
      <c r="H45" s="94" t="s">
        <v>56</v>
      </c>
      <c r="I45" s="94" t="s">
        <v>57</v>
      </c>
      <c r="J45" s="94" t="s">
        <v>58</v>
      </c>
      <c r="K45" s="94" t="s">
        <v>59</v>
      </c>
      <c r="L45" s="94" t="s">
        <v>60</v>
      </c>
    </row>
    <row r="46" spans="1:12" hidden="1" x14ac:dyDescent="0.25">
      <c r="A46" t="s">
        <v>14</v>
      </c>
      <c r="B46" s="75">
        <f>IF(ISERROR((PMT(C39/12,D39,B39))*-1),0,(PMT(C39/12,D39,B39))*-1)</f>
        <v>0</v>
      </c>
      <c r="C46" s="74">
        <f>B46*D39</f>
        <v>0</v>
      </c>
      <c r="D46" s="77">
        <f>IF(ISERROR(B39/D39),0,B39/D39)</f>
        <v>0</v>
      </c>
      <c r="E46" s="99">
        <f>B46-D46</f>
        <v>0</v>
      </c>
      <c r="F46" s="75">
        <f>E46*D39</f>
        <v>0</v>
      </c>
      <c r="G46" s="100">
        <f>IF($D39&gt;12,$E46*12,$E46*$D39)</f>
        <v>0</v>
      </c>
      <c r="H46" s="100">
        <f>IF($D39-12&lt;0,0,IF($D39&gt;24,$E46*12,($D39-12)*$E46))</f>
        <v>0</v>
      </c>
      <c r="I46" s="100">
        <f>IF($D39-24&lt;0,0,IF($D39&gt;36,$E46*12,($D39-24)*$E46))</f>
        <v>0</v>
      </c>
      <c r="J46" s="100">
        <f>IF($D39&gt;12,$D46*12,$D46*$D39)</f>
        <v>0</v>
      </c>
      <c r="K46" s="100">
        <f>IF($D39-12&lt;0,0,IF($D39&gt;24,$D46*12,($D39-12)*$D46))</f>
        <v>0</v>
      </c>
      <c r="L46" s="100">
        <f>IF($D39-24&lt;0,0,IF($D39&gt;36,$D46*12,($D39-24)*$D46))</f>
        <v>0</v>
      </c>
    </row>
    <row r="47" spans="1:12" hidden="1" x14ac:dyDescent="0.25">
      <c r="A47" t="s">
        <v>15</v>
      </c>
      <c r="B47" s="75">
        <f>IF(ISERROR((PMT(C40/12,D40,B40))*-1),0,(PMT(C40/12,D40,B40))*-1)</f>
        <v>0</v>
      </c>
      <c r="C47" s="74">
        <f>B47*D40</f>
        <v>0</v>
      </c>
      <c r="D47" s="77">
        <f>IF(ISERROR(B40/D40),0,B40/D40)</f>
        <v>0</v>
      </c>
      <c r="E47" s="99">
        <f t="shared" ref="E47:E48" si="0">B47-D47</f>
        <v>0</v>
      </c>
      <c r="F47" s="75">
        <f>E47*D40</f>
        <v>0</v>
      </c>
      <c r="G47" s="100">
        <f>IF($D40&gt;12,$E47*12,$E47*$D40)</f>
        <v>0</v>
      </c>
      <c r="H47" s="100">
        <f>IF($D40-12&lt;0,0,IF($D40&gt;24,$E47*12,($D40-12)*$E47))</f>
        <v>0</v>
      </c>
      <c r="I47" s="100">
        <f>IF($D40-24&lt;0,0,IF($D40&gt;36,$E47*12,($D40-24)*$E47))</f>
        <v>0</v>
      </c>
      <c r="J47" s="100">
        <f>IF($D40&gt;12,$D47*12,$D47*$D40)</f>
        <v>0</v>
      </c>
      <c r="K47" s="100">
        <f>IF($D40-12&lt;0,0,IF($D40&gt;24,$D47*12,($D40-12)*$D47))</f>
        <v>0</v>
      </c>
      <c r="L47" s="100">
        <f>IF($D40-24&lt;0,0,IF($D40&gt;36,$D47*12,($D40-24)*$D47))</f>
        <v>0</v>
      </c>
    </row>
    <row r="48" spans="1:12" hidden="1" x14ac:dyDescent="0.25">
      <c r="A48" t="s">
        <v>16</v>
      </c>
      <c r="B48" s="75">
        <f>IF(ISERROR((PMT(C41/12,D41,B41))*-1),0,(PMT(C41/12,D41,B41))*-1)</f>
        <v>0</v>
      </c>
      <c r="C48" s="74">
        <f>B48*D41</f>
        <v>0</v>
      </c>
      <c r="D48" s="77">
        <f>IF(ISERROR(B41/D41),0,B41/D41)</f>
        <v>0</v>
      </c>
      <c r="E48" s="99">
        <f t="shared" si="0"/>
        <v>0</v>
      </c>
      <c r="F48" s="75">
        <f>E48*D41</f>
        <v>0</v>
      </c>
      <c r="G48" s="100">
        <f>IF($D41&gt;12,$E48*12,$E48*$D41)</f>
        <v>0</v>
      </c>
      <c r="H48" s="100">
        <f>IF($D41-12&lt;0,0,IF($D41&gt;24,$E48*12,($D41-12)*$E48))</f>
        <v>0</v>
      </c>
      <c r="I48" s="100">
        <f>IF($D41-24&lt;0,0,IF($D41&gt;36,$E48*12,($D41-24)*$E48))</f>
        <v>0</v>
      </c>
      <c r="J48" s="100">
        <f>IF($D41&gt;12,$D48*12,$D48*$D41)</f>
        <v>0</v>
      </c>
      <c r="K48" s="100">
        <f>IF($D41-12&lt;0,0,IF($D41&gt;24,$D48*12,($D41-12)*$D48))</f>
        <v>0</v>
      </c>
      <c r="L48" s="100">
        <f>IF($D41-24&lt;0,0,IF($D41&gt;36,$D48*12,($D41-24)*$D48))</f>
        <v>0</v>
      </c>
    </row>
    <row r="49" spans="1:12" ht="29.25" customHeight="1" x14ac:dyDescent="0.3">
      <c r="A49" s="14" t="s">
        <v>19</v>
      </c>
      <c r="H49" s="149"/>
      <c r="I49" s="150">
        <f t="shared" ref="I49" si="1">SUM(I46:I48)</f>
        <v>0</v>
      </c>
      <c r="J49" s="118"/>
      <c r="K49" s="118"/>
      <c r="L49" s="118"/>
    </row>
    <row r="50" spans="1:12" x14ac:dyDescent="0.25">
      <c r="A50" s="5" t="s">
        <v>126</v>
      </c>
    </row>
    <row r="51" spans="1:12" x14ac:dyDescent="0.25"/>
    <row r="52" spans="1:12" x14ac:dyDescent="0.25">
      <c r="B52" s="140" t="s">
        <v>89</v>
      </c>
      <c r="C52" s="140" t="s">
        <v>90</v>
      </c>
      <c r="D52" s="140" t="s">
        <v>91</v>
      </c>
    </row>
    <row r="53" spans="1:12" x14ac:dyDescent="0.25">
      <c r="A53" s="133" t="s">
        <v>2</v>
      </c>
      <c r="B53" s="137"/>
      <c r="C53" s="137"/>
      <c r="D53" s="137"/>
    </row>
    <row r="54" spans="1:12" ht="15" customHeight="1" x14ac:dyDescent="0.25">
      <c r="A54" s="133" t="s">
        <v>118</v>
      </c>
      <c r="B54" s="137"/>
      <c r="C54" s="137"/>
      <c r="D54" s="137"/>
      <c r="G54" s="154"/>
      <c r="H54" s="154"/>
    </row>
    <row r="55" spans="1:12" ht="15" customHeight="1" x14ac:dyDescent="0.25">
      <c r="A55" s="133" t="s">
        <v>133</v>
      </c>
      <c r="B55" s="137"/>
      <c r="C55" s="137"/>
      <c r="D55" s="137"/>
      <c r="G55" s="154"/>
      <c r="H55" s="154"/>
    </row>
    <row r="56" spans="1:12" ht="15" customHeight="1" x14ac:dyDescent="0.25">
      <c r="A56" s="133" t="s">
        <v>117</v>
      </c>
      <c r="B56" s="137"/>
      <c r="C56" s="137"/>
      <c r="D56" s="137"/>
      <c r="G56" s="154"/>
      <c r="H56" s="154"/>
    </row>
    <row r="57" spans="1:12" ht="15" customHeight="1" x14ac:dyDescent="0.25">
      <c r="A57" s="133" t="s">
        <v>134</v>
      </c>
      <c r="B57" s="137"/>
      <c r="C57" s="137"/>
      <c r="D57" s="137"/>
      <c r="G57" s="154"/>
      <c r="H57" s="154"/>
    </row>
    <row r="58" spans="1:12" ht="15" customHeight="1" x14ac:dyDescent="0.25">
      <c r="A58" s="133" t="s">
        <v>139</v>
      </c>
      <c r="B58" s="137"/>
      <c r="C58" s="137"/>
      <c r="D58" s="137"/>
      <c r="G58" s="154"/>
      <c r="H58" s="154"/>
    </row>
    <row r="59" spans="1:12" ht="15" customHeight="1" x14ac:dyDescent="0.25">
      <c r="A59" s="133" t="s">
        <v>140</v>
      </c>
      <c r="B59" s="137"/>
      <c r="C59" s="137"/>
      <c r="D59" s="137"/>
      <c r="E59" s="6"/>
      <c r="G59" s="154"/>
      <c r="H59" s="154"/>
    </row>
    <row r="60" spans="1:12" ht="15" customHeight="1" x14ac:dyDescent="0.25">
      <c r="A60" s="133" t="s">
        <v>3</v>
      </c>
      <c r="B60" s="137"/>
      <c r="C60" s="137"/>
      <c r="D60" s="137"/>
      <c r="E60" s="6"/>
      <c r="G60" s="154"/>
      <c r="H60" s="154"/>
    </row>
    <row r="61" spans="1:12" ht="15" customHeight="1" x14ac:dyDescent="0.25">
      <c r="A61" s="133" t="s">
        <v>135</v>
      </c>
      <c r="B61" s="137"/>
      <c r="C61" s="137"/>
      <c r="D61" s="137"/>
      <c r="E61" s="6"/>
      <c r="G61" s="154"/>
      <c r="H61" s="154"/>
    </row>
    <row r="62" spans="1:12" ht="15" customHeight="1" x14ac:dyDescent="0.25">
      <c r="A62" s="133" t="s">
        <v>4</v>
      </c>
      <c r="B62" s="137"/>
      <c r="C62" s="137"/>
      <c r="D62" s="137"/>
      <c r="E62" s="6"/>
      <c r="G62" s="154"/>
      <c r="H62" s="154"/>
    </row>
    <row r="63" spans="1:12" ht="15.75" customHeight="1" x14ac:dyDescent="0.25">
      <c r="A63" s="133" t="s">
        <v>141</v>
      </c>
      <c r="B63" s="137"/>
      <c r="C63" s="137"/>
      <c r="D63" s="137"/>
      <c r="E63" s="6"/>
      <c r="G63" s="154"/>
      <c r="H63" s="154"/>
    </row>
    <row r="64" spans="1:12" x14ac:dyDescent="0.25">
      <c r="A64" s="133" t="s">
        <v>136</v>
      </c>
      <c r="B64" s="137"/>
      <c r="C64" s="137"/>
      <c r="D64" s="137"/>
      <c r="E64" s="6"/>
    </row>
    <row r="65" spans="1:10" x14ac:dyDescent="0.25">
      <c r="A65" s="133" t="s">
        <v>137</v>
      </c>
      <c r="B65" s="137"/>
      <c r="C65" s="137"/>
      <c r="D65" s="137"/>
      <c r="E65" s="6"/>
    </row>
    <row r="66" spans="1:10" x14ac:dyDescent="0.25">
      <c r="A66" s="133" t="s">
        <v>138</v>
      </c>
      <c r="B66" s="137"/>
      <c r="C66" s="137"/>
      <c r="D66" s="137"/>
      <c r="E66" s="6"/>
    </row>
    <row r="67" spans="1:10" x14ac:dyDescent="0.25">
      <c r="A67" s="133" t="s">
        <v>143</v>
      </c>
      <c r="B67" s="137"/>
      <c r="C67" s="137"/>
      <c r="D67" s="137"/>
      <c r="E67" s="78"/>
    </row>
    <row r="68" spans="1:10" ht="6" customHeight="1" thickBot="1" x14ac:dyDescent="0.3"/>
    <row r="69" spans="1:10" ht="15.75" thickBot="1" x14ac:dyDescent="0.3">
      <c r="A69" s="9" t="s">
        <v>12</v>
      </c>
      <c r="B69" s="10">
        <f>SUM(B53:B67)</f>
        <v>0</v>
      </c>
      <c r="C69" s="10">
        <f>SUM(C53:C67)</f>
        <v>0</v>
      </c>
      <c r="D69" s="10">
        <f>SUM(D53:D67)</f>
        <v>0</v>
      </c>
    </row>
    <row r="70" spans="1:10" x14ac:dyDescent="0.25"/>
    <row r="71" spans="1:10" ht="18.75" x14ac:dyDescent="0.3">
      <c r="A71" s="14" t="s">
        <v>128</v>
      </c>
    </row>
    <row r="72" spans="1:10" x14ac:dyDescent="0.25">
      <c r="A72" s="5" t="s">
        <v>127</v>
      </c>
    </row>
    <row r="73" spans="1:10" x14ac:dyDescent="0.25"/>
    <row r="74" spans="1:10" ht="18.75" x14ac:dyDescent="0.25">
      <c r="A74" s="81" t="s">
        <v>129</v>
      </c>
      <c r="B74" s="12" t="s">
        <v>130</v>
      </c>
      <c r="C74" s="172"/>
      <c r="D74" s="172"/>
      <c r="E74" s="173"/>
      <c r="F74" s="174"/>
      <c r="G74" s="172"/>
      <c r="H74" s="172"/>
      <c r="I74" s="172"/>
      <c r="J74" s="175"/>
    </row>
    <row r="75" spans="1:10" x14ac:dyDescent="0.25">
      <c r="A75" s="11" t="s">
        <v>68</v>
      </c>
      <c r="B75" s="180"/>
      <c r="C75" s="176"/>
      <c r="D75" s="176"/>
      <c r="E75" s="173"/>
      <c r="F75" s="177"/>
      <c r="G75" s="175"/>
      <c r="H75" s="176"/>
      <c r="I75" s="176"/>
      <c r="J75" s="175"/>
    </row>
    <row r="76" spans="1:10" x14ac:dyDescent="0.25">
      <c r="A76" s="11" t="s">
        <v>69</v>
      </c>
      <c r="B76" s="180"/>
      <c r="C76" s="176"/>
      <c r="D76" s="176"/>
      <c r="E76" s="173"/>
      <c r="F76" s="177"/>
      <c r="G76" s="175"/>
      <c r="H76" s="176"/>
      <c r="I76" s="176"/>
      <c r="J76" s="175"/>
    </row>
    <row r="77" spans="1:10" x14ac:dyDescent="0.25">
      <c r="A77" s="11" t="s">
        <v>70</v>
      </c>
      <c r="B77" s="180"/>
      <c r="C77" s="176"/>
      <c r="D77" s="176"/>
      <c r="E77" s="173"/>
      <c r="F77" s="177"/>
      <c r="G77" s="175"/>
      <c r="H77" s="176"/>
      <c r="I77" s="176"/>
      <c r="J77" s="175"/>
    </row>
    <row r="78" spans="1:10" x14ac:dyDescent="0.25">
      <c r="A78" s="11" t="s">
        <v>71</v>
      </c>
      <c r="B78" s="180"/>
      <c r="C78" s="176"/>
      <c r="D78" s="176"/>
      <c r="E78" s="173"/>
      <c r="F78" s="177"/>
      <c r="G78" s="175"/>
      <c r="H78" s="176"/>
      <c r="I78" s="176"/>
      <c r="J78" s="175"/>
    </row>
    <row r="79" spans="1:10" x14ac:dyDescent="0.25">
      <c r="A79" s="11" t="s">
        <v>73</v>
      </c>
      <c r="B79" s="180"/>
      <c r="C79" s="176"/>
      <c r="D79" s="176"/>
      <c r="E79" s="173"/>
      <c r="F79" s="177"/>
      <c r="G79" s="175"/>
      <c r="H79" s="176"/>
      <c r="I79" s="176"/>
      <c r="J79" s="175"/>
    </row>
    <row r="80" spans="1:10" x14ac:dyDescent="0.25">
      <c r="A80" s="11" t="s">
        <v>74</v>
      </c>
      <c r="B80" s="180"/>
      <c r="C80" s="176"/>
      <c r="D80" s="176"/>
      <c r="E80" s="173"/>
      <c r="F80" s="177"/>
      <c r="G80" s="175"/>
      <c r="H80" s="176"/>
      <c r="I80" s="176"/>
      <c r="J80" s="175"/>
    </row>
    <row r="81" spans="1:10" x14ac:dyDescent="0.25">
      <c r="A81" s="11" t="s">
        <v>75</v>
      </c>
      <c r="B81" s="180"/>
      <c r="C81" s="176"/>
      <c r="D81" s="176"/>
      <c r="E81" s="173"/>
      <c r="F81" s="177"/>
      <c r="G81" s="175"/>
      <c r="H81" s="176"/>
      <c r="I81" s="176"/>
      <c r="J81" s="175"/>
    </row>
    <row r="82" spans="1:10" x14ac:dyDescent="0.25">
      <c r="A82" s="11" t="s">
        <v>76</v>
      </c>
      <c r="B82" s="180"/>
      <c r="C82" s="176"/>
      <c r="D82" s="176"/>
      <c r="E82" s="173"/>
      <c r="F82" s="177"/>
      <c r="G82" s="175"/>
      <c r="H82" s="176"/>
      <c r="I82" s="176"/>
      <c r="J82" s="175"/>
    </row>
    <row r="83" spans="1:10" x14ac:dyDescent="0.25">
      <c r="A83" s="11" t="s">
        <v>77</v>
      </c>
      <c r="B83" s="180"/>
      <c r="C83" s="176"/>
      <c r="D83" s="176"/>
      <c r="E83" s="173"/>
      <c r="F83" s="177"/>
      <c r="G83" s="175"/>
      <c r="H83" s="176"/>
      <c r="I83" s="176"/>
      <c r="J83" s="175"/>
    </row>
    <row r="84" spans="1:10" x14ac:dyDescent="0.25">
      <c r="A84" s="11" t="s">
        <v>78</v>
      </c>
      <c r="B84" s="180"/>
      <c r="C84" s="176"/>
      <c r="D84" s="176"/>
      <c r="E84" s="173"/>
      <c r="F84" s="177"/>
      <c r="G84" s="175"/>
      <c r="H84" s="176"/>
      <c r="I84" s="176"/>
      <c r="J84" s="175"/>
    </row>
    <row r="85" spans="1:10" x14ac:dyDescent="0.25">
      <c r="A85" s="11" t="s">
        <v>79</v>
      </c>
      <c r="B85" s="180"/>
      <c r="C85" s="176"/>
      <c r="D85" s="176"/>
      <c r="E85" s="173"/>
      <c r="F85" s="177"/>
      <c r="G85" s="175"/>
      <c r="H85" s="176"/>
      <c r="I85" s="176"/>
      <c r="J85" s="175"/>
    </row>
    <row r="86" spans="1:10" ht="15.75" thickBot="1" x14ac:dyDescent="0.3">
      <c r="A86" s="11" t="s">
        <v>80</v>
      </c>
      <c r="B86" s="180"/>
      <c r="C86" s="176"/>
      <c r="D86" s="176"/>
      <c r="E86" s="173"/>
      <c r="F86" s="177"/>
      <c r="G86" s="175"/>
      <c r="H86" s="176"/>
      <c r="I86" s="176"/>
      <c r="J86" s="175"/>
    </row>
    <row r="87" spans="1:10" ht="15.75" thickBot="1" x14ac:dyDescent="0.3">
      <c r="A87" s="13" t="s">
        <v>12</v>
      </c>
      <c r="B87" s="181">
        <f>SUM(B75:B86)</f>
        <v>0</v>
      </c>
      <c r="C87" s="175"/>
      <c r="D87" s="178"/>
      <c r="E87" s="173"/>
      <c r="F87" s="179"/>
      <c r="G87" s="175"/>
      <c r="H87" s="175"/>
      <c r="I87" s="178"/>
      <c r="J87" s="175"/>
    </row>
    <row r="88" spans="1:10" x14ac:dyDescent="0.25">
      <c r="C88" s="173"/>
      <c r="D88" s="173"/>
      <c r="E88" s="173"/>
      <c r="F88" s="175"/>
      <c r="G88" s="175"/>
      <c r="H88" s="175"/>
      <c r="I88" s="175"/>
      <c r="J88" s="175"/>
    </row>
    <row r="89" spans="1:10" ht="15.75" x14ac:dyDescent="0.25">
      <c r="A89" s="2" t="s">
        <v>131</v>
      </c>
      <c r="D89" s="138">
        <v>0.02</v>
      </c>
      <c r="F89" s="170"/>
      <c r="G89" s="51"/>
      <c r="H89" s="51"/>
      <c r="I89" s="171"/>
      <c r="J89" s="51"/>
    </row>
    <row r="90" spans="1:10" ht="15.75" x14ac:dyDescent="0.25">
      <c r="A90" s="2" t="s">
        <v>132</v>
      </c>
      <c r="D90" s="138">
        <v>0.02</v>
      </c>
      <c r="F90" s="170"/>
      <c r="G90" s="51"/>
      <c r="H90" s="51"/>
      <c r="I90" s="171"/>
      <c r="J90" s="51"/>
    </row>
    <row r="91" spans="1:10" x14ac:dyDescent="0.25"/>
    <row r="92" spans="1:10" ht="18.75" customHeight="1" x14ac:dyDescent="0.3">
      <c r="A92" s="14" t="s">
        <v>146</v>
      </c>
      <c r="B92" s="18"/>
      <c r="C92" s="18"/>
      <c r="D92" s="18"/>
      <c r="G92" s="162"/>
      <c r="H92" s="162"/>
    </row>
    <row r="93" spans="1:10" ht="15.75" customHeight="1" thickBot="1" x14ac:dyDescent="0.3">
      <c r="D93" s="139" t="s">
        <v>93</v>
      </c>
      <c r="G93" s="162"/>
      <c r="H93" s="162"/>
    </row>
    <row r="94" spans="1:10" ht="16.5" customHeight="1" thickBot="1" x14ac:dyDescent="0.3">
      <c r="A94" s="17" t="s">
        <v>21</v>
      </c>
      <c r="D94" s="15" t="str">
        <f>IF(ISERROR(+IF('Plan financier à imprimer'!X47&gt;0,"Rentable","Non rentable")),"",+IF('Plan financier à imprimer'!X47&gt;0,"Rentable","Non rentable"))</f>
        <v>Non rentable</v>
      </c>
      <c r="E94" s="148" t="str">
        <f>IF(D94="Non rentable","  Veuillez améliorer vos chiffres !","")</f>
        <v xml:space="preserve">  Veuillez améliorer vos chiffres !</v>
      </c>
      <c r="G94" s="162"/>
      <c r="H94" s="162"/>
    </row>
    <row r="95" spans="1:10" ht="15" customHeight="1" x14ac:dyDescent="0.25">
      <c r="E95" s="103"/>
      <c r="G95" s="162"/>
      <c r="H95" s="162"/>
    </row>
    <row r="96" spans="1:10" ht="18.75" customHeight="1" x14ac:dyDescent="0.3">
      <c r="A96" s="14" t="s">
        <v>147</v>
      </c>
      <c r="E96" s="103"/>
      <c r="G96" s="162"/>
      <c r="H96" s="162"/>
    </row>
    <row r="97" spans="1:8" ht="15.75" customHeight="1" thickBot="1" x14ac:dyDescent="0.3">
      <c r="D97" s="139" t="s">
        <v>93</v>
      </c>
      <c r="E97" s="103"/>
      <c r="G97" s="162"/>
      <c r="H97" s="162"/>
    </row>
    <row r="98" spans="1:8" ht="16.5" customHeight="1" thickBot="1" x14ac:dyDescent="0.3">
      <c r="A98" s="17" t="s">
        <v>22</v>
      </c>
      <c r="D98" s="15" t="str">
        <f>IF(ISERROR(IF('Plan financier à imprimer'!AT41&lt;0,"Trop faible","Adéquate")),"",+IF('Plan financier à imprimer'!AT41&lt;0,"Trop faible","Adéquate"))</f>
        <v>Adéquate</v>
      </c>
      <c r="E98" s="148" t="str">
        <f>IF(D98="Trop faible","  Prévoyez plus de trésorerie de départ !","")</f>
        <v/>
      </c>
      <c r="G98" s="162"/>
      <c r="H98" s="162"/>
    </row>
    <row r="99" spans="1:8" ht="15" customHeight="1" x14ac:dyDescent="0.25">
      <c r="E99" s="103"/>
      <c r="G99" s="162"/>
      <c r="H99" s="162"/>
    </row>
    <row r="100" spans="1:8" ht="36" customHeight="1" x14ac:dyDescent="0.4">
      <c r="A100" s="163" t="s">
        <v>148</v>
      </c>
      <c r="G100" s="162"/>
      <c r="H100" s="162"/>
    </row>
    <row r="101" spans="1:8" ht="15.75" customHeight="1" x14ac:dyDescent="0.25">
      <c r="G101" s="162"/>
      <c r="H101" s="162"/>
    </row>
    <row r="102" spans="1:8" ht="15.75" x14ac:dyDescent="0.25">
      <c r="A102" s="157"/>
    </row>
    <row r="103" spans="1:8" x14ac:dyDescent="0.25"/>
    <row r="104" spans="1:8" x14ac:dyDescent="0.25"/>
    <row r="105" spans="1:8" x14ac:dyDescent="0.25"/>
    <row r="106" spans="1:8" x14ac:dyDescent="0.25"/>
    <row r="107" spans="1:8" x14ac:dyDescent="0.25"/>
    <row r="108" spans="1:8" x14ac:dyDescent="0.25"/>
    <row r="109" spans="1:8" x14ac:dyDescent="0.25"/>
    <row r="110" spans="1:8" x14ac:dyDescent="0.25"/>
    <row r="111" spans="1:8" x14ac:dyDescent="0.25"/>
    <row r="112" spans="1: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sheetProtection algorithmName="SHA-512" hashValue="IH0gjorm9RRgJJwg0O7/kbshrspyErYb5Z2DJjJtd5u4Rr+ojoNKvEZwRbETzohH3Sdb/gKdBEJBpbtABj8mXw==" saltValue="KiK4vA+EERemB28ubQPOzw==" spinCount="100000" sheet="1" objects="1" scenarios="1"/>
  <mergeCells count="7">
    <mergeCell ref="B11:C11"/>
    <mergeCell ref="I3:I4"/>
    <mergeCell ref="B6:C6"/>
    <mergeCell ref="B7:C7"/>
    <mergeCell ref="B9:C9"/>
    <mergeCell ref="B10:C10"/>
    <mergeCell ref="B8:C8"/>
  </mergeCells>
  <conditionalFormatting sqref="D94">
    <cfRule type="cellIs" dxfId="3" priority="3" operator="equal">
      <formula>"Non rentable"</formula>
    </cfRule>
    <cfRule type="containsText" dxfId="2" priority="4" operator="containsText" text="Rentable">
      <formula>NOT(ISERROR(SEARCH("Rentable",D94)))</formula>
    </cfRule>
  </conditionalFormatting>
  <conditionalFormatting sqref="D98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1">
    <dataValidation type="decimal" allowBlank="1" showInputMessage="1" showErrorMessage="1" sqref="C39:C41">
      <formula1>0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4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3.710937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1" width="11.42578125" customWidth="1"/>
    <col min="32" max="36" width="12.5703125" style="108" customWidth="1"/>
    <col min="37" max="37" width="3" customWidth="1"/>
    <col min="38" max="38" width="3.85546875" customWidth="1"/>
    <col min="39" max="46" width="12.5703125" customWidth="1"/>
    <col min="47" max="47" width="2.5703125" customWidth="1"/>
  </cols>
  <sheetData>
    <row r="1" spans="2:46" ht="27.75" customHeight="1" thickBot="1" x14ac:dyDescent="0.3"/>
    <row r="2" spans="2:46" ht="15" customHeight="1" thickTop="1" x14ac:dyDescent="0.25">
      <c r="B2" s="24"/>
      <c r="C2" s="25"/>
      <c r="D2" s="25"/>
      <c r="E2" s="25"/>
      <c r="F2" s="25"/>
      <c r="G2" s="25"/>
      <c r="H2" s="26"/>
      <c r="K2" s="205" t="s">
        <v>45</v>
      </c>
      <c r="L2" s="206"/>
      <c r="M2" s="206"/>
      <c r="N2" s="206"/>
      <c r="O2" s="206"/>
      <c r="P2" s="206"/>
      <c r="Q2" s="207"/>
      <c r="T2" s="205" t="s">
        <v>34</v>
      </c>
      <c r="U2" s="206"/>
      <c r="V2" s="206"/>
      <c r="W2" s="206"/>
      <c r="X2" s="206"/>
      <c r="Y2" s="206"/>
      <c r="Z2" s="207"/>
      <c r="AC2" s="205" t="s">
        <v>67</v>
      </c>
      <c r="AD2" s="206"/>
      <c r="AE2" s="206"/>
      <c r="AF2" s="206"/>
      <c r="AG2" s="206"/>
      <c r="AH2" s="206"/>
      <c r="AI2" s="206"/>
      <c r="AJ2" s="207"/>
      <c r="AM2" s="205" t="s">
        <v>72</v>
      </c>
      <c r="AN2" s="206"/>
      <c r="AO2" s="206"/>
      <c r="AP2" s="206"/>
      <c r="AQ2" s="206"/>
      <c r="AR2" s="206"/>
      <c r="AS2" s="206"/>
      <c r="AT2" s="207"/>
    </row>
    <row r="3" spans="2:46" ht="15" customHeight="1" x14ac:dyDescent="0.25">
      <c r="B3" s="27"/>
      <c r="C3" s="19"/>
      <c r="D3" s="19"/>
      <c r="E3" s="159" t="s">
        <v>44</v>
      </c>
      <c r="F3" s="155"/>
      <c r="G3" s="155"/>
      <c r="H3" s="28"/>
      <c r="K3" s="208"/>
      <c r="L3" s="209"/>
      <c r="M3" s="209"/>
      <c r="N3" s="209"/>
      <c r="O3" s="209"/>
      <c r="P3" s="209"/>
      <c r="Q3" s="210"/>
      <c r="T3" s="208"/>
      <c r="U3" s="209"/>
      <c r="V3" s="209"/>
      <c r="W3" s="209"/>
      <c r="X3" s="209"/>
      <c r="Y3" s="209"/>
      <c r="Z3" s="210"/>
      <c r="AC3" s="208"/>
      <c r="AD3" s="209"/>
      <c r="AE3" s="209"/>
      <c r="AF3" s="209"/>
      <c r="AG3" s="209"/>
      <c r="AH3" s="209"/>
      <c r="AI3" s="209"/>
      <c r="AJ3" s="210"/>
      <c r="AM3" s="208"/>
      <c r="AN3" s="209"/>
      <c r="AO3" s="209"/>
      <c r="AP3" s="209"/>
      <c r="AQ3" s="209"/>
      <c r="AR3" s="209"/>
      <c r="AS3" s="209"/>
      <c r="AT3" s="210"/>
    </row>
    <row r="4" spans="2:46" ht="15" customHeight="1" thickBot="1" x14ac:dyDescent="0.3">
      <c r="B4" s="27"/>
      <c r="C4" s="19"/>
      <c r="D4" s="19"/>
      <c r="E4" s="159" t="s">
        <v>23</v>
      </c>
      <c r="F4" s="155"/>
      <c r="G4" s="155"/>
      <c r="H4" s="28"/>
      <c r="K4" s="211"/>
      <c r="L4" s="212"/>
      <c r="M4" s="212"/>
      <c r="N4" s="212"/>
      <c r="O4" s="212"/>
      <c r="P4" s="212"/>
      <c r="Q4" s="213"/>
      <c r="T4" s="211"/>
      <c r="U4" s="212"/>
      <c r="V4" s="212"/>
      <c r="W4" s="212"/>
      <c r="X4" s="212"/>
      <c r="Y4" s="212"/>
      <c r="Z4" s="213"/>
      <c r="AC4" s="211"/>
      <c r="AD4" s="212"/>
      <c r="AE4" s="212"/>
      <c r="AF4" s="212"/>
      <c r="AG4" s="212"/>
      <c r="AH4" s="212"/>
      <c r="AI4" s="212"/>
      <c r="AJ4" s="213"/>
      <c r="AM4" s="211"/>
      <c r="AN4" s="212"/>
      <c r="AO4" s="212"/>
      <c r="AP4" s="212"/>
      <c r="AQ4" s="212"/>
      <c r="AR4" s="212"/>
      <c r="AS4" s="212"/>
      <c r="AT4" s="213"/>
    </row>
    <row r="5" spans="2:46" ht="15" customHeight="1" x14ac:dyDescent="0.25">
      <c r="B5" s="27"/>
      <c r="C5" s="19"/>
      <c r="D5" s="19"/>
      <c r="E5" s="159" t="s">
        <v>24</v>
      </c>
      <c r="F5" s="155"/>
      <c r="G5" s="155"/>
      <c r="H5" s="28"/>
    </row>
    <row r="6" spans="2:46" ht="15" customHeight="1" x14ac:dyDescent="0.25">
      <c r="B6" s="27"/>
      <c r="C6" s="19"/>
      <c r="D6" s="19"/>
      <c r="E6" s="218" t="s">
        <v>25</v>
      </c>
      <c r="F6" s="218"/>
      <c r="G6" s="218"/>
      <c r="H6" s="28"/>
      <c r="K6" s="1" t="s">
        <v>113</v>
      </c>
      <c r="M6" s="4" t="str">
        <f>IF(ISBLANK('Données à saisir'!$B7),"",('Données à saisir'!$B7))</f>
        <v/>
      </c>
      <c r="T6" s="1" t="s">
        <v>113</v>
      </c>
      <c r="V6" s="4" t="str">
        <f>IF(ISBLANK('Données à saisir'!$B7),"",('Données à saisir'!$B7))</f>
        <v/>
      </c>
      <c r="AC6" s="1" t="s">
        <v>113</v>
      </c>
      <c r="AE6" s="4" t="str">
        <f>IF(ISBLANK('Données à saisir'!$B7),"",('Données à saisir'!$B7))</f>
        <v/>
      </c>
      <c r="AJ6" s="106"/>
      <c r="AM6" s="1" t="s">
        <v>113</v>
      </c>
      <c r="AO6" s="4" t="str">
        <f>IF(ISBLANK('Données à saisir'!$B7),"",('Données à saisir'!$B7))</f>
        <v/>
      </c>
      <c r="AT6" s="106"/>
    </row>
    <row r="7" spans="2:46" ht="15" customHeight="1" x14ac:dyDescent="0.25">
      <c r="B7" s="27"/>
      <c r="C7" s="19"/>
      <c r="D7" s="19"/>
      <c r="E7" s="218"/>
      <c r="F7" s="218"/>
      <c r="G7" s="218"/>
      <c r="H7" s="28"/>
      <c r="K7" s="1" t="s">
        <v>28</v>
      </c>
      <c r="M7" s="4" t="str">
        <f>IF(ISBLANK('Données à saisir'!$B6),"",('Données à saisir'!$B6))</f>
        <v/>
      </c>
      <c r="T7" s="1" t="s">
        <v>28</v>
      </c>
      <c r="V7" s="4" t="str">
        <f>IF(ISBLANK('Données à saisir'!$B6),"",('Données à saisir'!$B6))</f>
        <v/>
      </c>
      <c r="AC7" s="1" t="s">
        <v>28</v>
      </c>
      <c r="AE7" s="4" t="str">
        <f>IF(ISBLANK('Données à saisir'!$B6),"",('Données à saisir'!$B6))</f>
        <v/>
      </c>
      <c r="AF7"/>
      <c r="AM7" s="1" t="s">
        <v>28</v>
      </c>
      <c r="AO7" s="4" t="str">
        <f>IF(ISBLANK('Données à saisir'!$B6),"",('Données à saisir'!$B6))</f>
        <v/>
      </c>
    </row>
    <row r="8" spans="2:46" ht="15" customHeight="1" thickBot="1" x14ac:dyDescent="0.3">
      <c r="B8" s="29"/>
      <c r="C8" s="30"/>
      <c r="D8" s="30"/>
      <c r="E8" s="83"/>
      <c r="F8" s="30"/>
      <c r="G8" s="30"/>
      <c r="H8" s="142" t="s">
        <v>95</v>
      </c>
      <c r="X8" s="214" t="s">
        <v>9</v>
      </c>
      <c r="Y8" s="216" t="s">
        <v>10</v>
      </c>
      <c r="Z8" s="195" t="s">
        <v>11</v>
      </c>
    </row>
    <row r="9" spans="2:46" ht="15" customHeight="1" thickTop="1" x14ac:dyDescent="0.25">
      <c r="K9" s="199" t="s">
        <v>46</v>
      </c>
      <c r="L9" s="200"/>
      <c r="M9" s="200"/>
      <c r="N9" s="200"/>
      <c r="O9" s="200"/>
      <c r="P9" s="200"/>
      <c r="Q9" s="197" t="s">
        <v>145</v>
      </c>
      <c r="T9" s="56"/>
      <c r="X9" s="215"/>
      <c r="Y9" s="217"/>
      <c r="Z9" s="196"/>
    </row>
    <row r="10" spans="2:46" ht="15" customHeight="1" x14ac:dyDescent="0.25">
      <c r="K10" s="202"/>
      <c r="L10" s="203"/>
      <c r="M10" s="203"/>
      <c r="N10" s="203"/>
      <c r="O10" s="203"/>
      <c r="P10" s="203"/>
      <c r="Q10" s="198"/>
      <c r="T10" s="57" t="s">
        <v>112</v>
      </c>
      <c r="U10" s="58"/>
      <c r="V10" s="58"/>
      <c r="W10" s="58"/>
      <c r="X10" s="65">
        <f>SUM(X12:X12)</f>
        <v>0</v>
      </c>
      <c r="Y10" s="65">
        <f>SUM(Y12:Y12)</f>
        <v>0</v>
      </c>
      <c r="Z10" s="143">
        <f>SUM(Z12:Z12)</f>
        <v>0</v>
      </c>
    </row>
    <row r="11" spans="2:46" ht="15" customHeight="1" thickBot="1" x14ac:dyDescent="0.35">
      <c r="K11" s="34"/>
      <c r="L11" s="35"/>
      <c r="M11" s="35"/>
      <c r="N11" s="35"/>
      <c r="O11" s="35"/>
      <c r="P11" s="35"/>
      <c r="Q11" s="41"/>
      <c r="T11" s="52"/>
      <c r="U11" s="51"/>
      <c r="V11" s="51"/>
      <c r="W11" s="51"/>
      <c r="X11" s="66"/>
      <c r="Y11" s="66"/>
      <c r="Z11" s="60"/>
      <c r="AC11" s="126" t="s">
        <v>88</v>
      </c>
    </row>
    <row r="12" spans="2:46" ht="15" customHeight="1" thickTop="1" thickBot="1" x14ac:dyDescent="0.3">
      <c r="B12" s="24"/>
      <c r="C12" s="25"/>
      <c r="D12" s="25"/>
      <c r="E12" s="25"/>
      <c r="F12" s="25"/>
      <c r="G12" s="25"/>
      <c r="H12" s="26"/>
      <c r="K12" s="39" t="s">
        <v>144</v>
      </c>
      <c r="L12" s="19"/>
      <c r="M12" s="19"/>
      <c r="N12" s="19"/>
      <c r="O12" s="19"/>
      <c r="P12" s="19"/>
      <c r="Q12" s="42">
        <f>SUM(Q13:Q27)</f>
        <v>0</v>
      </c>
      <c r="T12" s="52" t="s">
        <v>130</v>
      </c>
      <c r="U12" s="51"/>
      <c r="V12" s="51"/>
      <c r="W12" s="51"/>
      <c r="X12" s="66">
        <f>'Données à saisir'!B87</f>
        <v>0</v>
      </c>
      <c r="Y12" s="66">
        <f>X12+X12*'Données à saisir'!D89</f>
        <v>0</v>
      </c>
      <c r="Z12" s="60">
        <f>Y12+Y12*'Données à saisir'!D90</f>
        <v>0</v>
      </c>
    </row>
    <row r="13" spans="2:46" ht="15" customHeight="1" x14ac:dyDescent="0.25">
      <c r="B13" s="27"/>
      <c r="C13" s="19"/>
      <c r="D13" s="19"/>
      <c r="E13" s="19"/>
      <c r="F13" s="19"/>
      <c r="G13" s="19"/>
      <c r="H13" s="28"/>
      <c r="K13" s="45" t="str">
        <f>'Données à saisir'!A15</f>
        <v>Frais de déclaration d'activité</v>
      </c>
      <c r="L13" s="19"/>
      <c r="M13" s="19"/>
      <c r="N13" s="19"/>
      <c r="O13" s="19"/>
      <c r="P13" s="19"/>
      <c r="Q13" s="43" t="str">
        <f>IF(ISBLANK('Données à saisir'!B15),"",'Données à saisir'!B15)</f>
        <v/>
      </c>
      <c r="T13" s="38"/>
      <c r="U13" s="51"/>
      <c r="V13" s="51"/>
      <c r="W13" s="51"/>
      <c r="X13" s="62"/>
      <c r="Y13" s="62"/>
      <c r="Z13" s="59"/>
      <c r="AF13" s="221" t="s">
        <v>68</v>
      </c>
      <c r="AG13" s="216" t="s">
        <v>69</v>
      </c>
      <c r="AH13" s="216" t="s">
        <v>70</v>
      </c>
      <c r="AI13" s="216" t="s">
        <v>71</v>
      </c>
      <c r="AJ13" s="223" t="s">
        <v>73</v>
      </c>
      <c r="AM13" s="221" t="s">
        <v>74</v>
      </c>
      <c r="AN13" s="216" t="s">
        <v>75</v>
      </c>
      <c r="AO13" s="216" t="s">
        <v>76</v>
      </c>
      <c r="AP13" s="216" t="s">
        <v>77</v>
      </c>
      <c r="AQ13" s="216" t="s">
        <v>78</v>
      </c>
      <c r="AR13" s="216" t="s">
        <v>79</v>
      </c>
      <c r="AS13" s="225" t="s">
        <v>80</v>
      </c>
      <c r="AT13" s="227" t="s">
        <v>12</v>
      </c>
    </row>
    <row r="14" spans="2:46" ht="15" customHeight="1" x14ac:dyDescent="0.25">
      <c r="B14" s="192" t="s">
        <v>108</v>
      </c>
      <c r="C14" s="193"/>
      <c r="D14" s="193"/>
      <c r="E14" s="193"/>
      <c r="F14" s="193"/>
      <c r="G14" s="193"/>
      <c r="H14" s="194"/>
      <c r="K14" s="45" t="str">
        <f>'Données à saisir'!A16</f>
        <v>Frais de publicité légale</v>
      </c>
      <c r="L14" s="19"/>
      <c r="M14" s="19"/>
      <c r="N14" s="19"/>
      <c r="O14" s="19"/>
      <c r="P14" s="19"/>
      <c r="Q14" s="43" t="str">
        <f>IF(ISBLANK('Données à saisir'!B16),"",'Données à saisir'!B16)</f>
        <v/>
      </c>
      <c r="T14" s="52"/>
      <c r="U14" s="51"/>
      <c r="V14" s="51"/>
      <c r="W14" s="51"/>
      <c r="X14" s="66"/>
      <c r="Y14" s="66"/>
      <c r="Z14" s="60"/>
      <c r="AC14" s="56"/>
      <c r="AF14" s="222"/>
      <c r="AG14" s="217"/>
      <c r="AH14" s="217"/>
      <c r="AI14" s="217"/>
      <c r="AJ14" s="224"/>
      <c r="AM14" s="222"/>
      <c r="AN14" s="217"/>
      <c r="AO14" s="217"/>
      <c r="AP14" s="217"/>
      <c r="AQ14" s="217"/>
      <c r="AR14" s="217"/>
      <c r="AS14" s="226"/>
      <c r="AT14" s="228"/>
    </row>
    <row r="15" spans="2:46" ht="15" customHeight="1" x14ac:dyDescent="0.25">
      <c r="B15" s="192"/>
      <c r="C15" s="193"/>
      <c r="D15" s="193"/>
      <c r="E15" s="193"/>
      <c r="F15" s="193"/>
      <c r="G15" s="193"/>
      <c r="H15" s="194"/>
      <c r="K15" s="45" t="str">
        <f>'Données à saisir'!A17</f>
        <v>Logiciels, formations</v>
      </c>
      <c r="L15" s="19"/>
      <c r="M15" s="19"/>
      <c r="N15" s="19"/>
      <c r="O15" s="19"/>
      <c r="P15" s="19"/>
      <c r="Q15" s="43" t="str">
        <f>IF(ISBLANK('Données à saisir'!B17),"",'Données à saisir'!B17)</f>
        <v/>
      </c>
      <c r="T15" s="67" t="s">
        <v>142</v>
      </c>
      <c r="U15" s="68"/>
      <c r="V15" s="68"/>
      <c r="W15" s="68"/>
      <c r="X15" s="69">
        <f>X10-X13</f>
        <v>0</v>
      </c>
      <c r="Y15" s="69">
        <f>Y10-Y13</f>
        <v>0</v>
      </c>
      <c r="Z15" s="70">
        <f>Z10-Z13</f>
        <v>0</v>
      </c>
      <c r="AC15" s="105" t="s">
        <v>64</v>
      </c>
      <c r="AD15" s="58"/>
      <c r="AE15" s="58"/>
      <c r="AF15" s="104">
        <f>Q38</f>
        <v>0</v>
      </c>
      <c r="AG15" s="104"/>
      <c r="AH15" s="104"/>
      <c r="AI15" s="104"/>
      <c r="AJ15" s="107"/>
      <c r="AM15" s="110"/>
      <c r="AN15" s="104"/>
      <c r="AO15" s="104"/>
      <c r="AP15" s="104"/>
      <c r="AQ15" s="104"/>
      <c r="AR15" s="104"/>
      <c r="AS15" s="114"/>
      <c r="AT15" s="151">
        <f t="shared" ref="AT15:AT16" si="0">SUM(AF15:AS15)</f>
        <v>0</v>
      </c>
    </row>
    <row r="16" spans="2:46" ht="15" customHeight="1" x14ac:dyDescent="0.25">
      <c r="B16" s="192"/>
      <c r="C16" s="193"/>
      <c r="D16" s="193"/>
      <c r="E16" s="193"/>
      <c r="F16" s="193"/>
      <c r="G16" s="193"/>
      <c r="H16" s="194"/>
      <c r="K16" s="45" t="str">
        <f>'Données à saisir'!A18</f>
        <v>Frais de compteur</v>
      </c>
      <c r="L16" s="19"/>
      <c r="M16" s="19"/>
      <c r="N16" s="19"/>
      <c r="O16" s="19"/>
      <c r="P16" s="19"/>
      <c r="Q16" s="43" t="str">
        <f>IF(ISBLANK('Données à saisir'!B18),"",'Données à saisir'!B18)</f>
        <v/>
      </c>
      <c r="T16" s="38"/>
      <c r="U16" s="51"/>
      <c r="V16" s="51"/>
      <c r="W16" s="51"/>
      <c r="X16" s="62"/>
      <c r="Y16" s="62"/>
      <c r="Z16" s="71"/>
      <c r="AC16" s="93" t="s">
        <v>65</v>
      </c>
      <c r="AD16" s="51"/>
      <c r="AE16" s="51"/>
      <c r="AF16" s="89">
        <f>Q40</f>
        <v>0</v>
      </c>
      <c r="AG16" s="89"/>
      <c r="AH16" s="89"/>
      <c r="AI16" s="89"/>
      <c r="AJ16" s="92"/>
      <c r="AM16" s="111"/>
      <c r="AN16" s="89"/>
      <c r="AO16" s="89"/>
      <c r="AP16" s="89"/>
      <c r="AQ16" s="89"/>
      <c r="AR16" s="89"/>
      <c r="AS16" s="97"/>
      <c r="AT16" s="116">
        <f t="shared" si="0"/>
        <v>0</v>
      </c>
    </row>
    <row r="17" spans="2:46" ht="15" customHeight="1" x14ac:dyDescent="0.25">
      <c r="B17" s="192"/>
      <c r="C17" s="193"/>
      <c r="D17" s="193"/>
      <c r="E17" s="193"/>
      <c r="F17" s="193"/>
      <c r="G17" s="193"/>
      <c r="H17" s="194"/>
      <c r="K17" s="45" t="str">
        <f>'Données à saisir'!A19</f>
        <v>Caution ou dépôt de garantie</v>
      </c>
      <c r="L17" s="19"/>
      <c r="M17" s="19"/>
      <c r="N17" s="19"/>
      <c r="O17" s="19"/>
      <c r="P17" s="19"/>
      <c r="Q17" s="43" t="str">
        <f>IF(ISBLANK('Données à saisir'!B19),"",'Données à saisir'!B19)</f>
        <v/>
      </c>
      <c r="T17" s="38" t="s">
        <v>40</v>
      </c>
      <c r="U17" s="51"/>
      <c r="V17" s="51"/>
      <c r="W17" s="51"/>
      <c r="X17" s="62">
        <f>SUM(X18:X30)</f>
        <v>0</v>
      </c>
      <c r="Y17" s="62">
        <f t="shared" ref="Y17:Z17" si="1">SUM(Y18:Y30)</f>
        <v>0</v>
      </c>
      <c r="Z17" s="71">
        <f t="shared" si="1"/>
        <v>0</v>
      </c>
      <c r="AC17" s="93" t="s">
        <v>66</v>
      </c>
      <c r="AD17" s="51"/>
      <c r="AE17" s="51"/>
      <c r="AF17" s="89" t="str">
        <f>Q45</f>
        <v/>
      </c>
      <c r="AG17" s="89"/>
      <c r="AH17" s="89"/>
      <c r="AI17" s="89"/>
      <c r="AJ17" s="92"/>
      <c r="AM17" s="111"/>
      <c r="AN17" s="89"/>
      <c r="AO17" s="89"/>
      <c r="AP17" s="89"/>
      <c r="AQ17" s="89"/>
      <c r="AR17" s="89"/>
      <c r="AS17" s="97"/>
      <c r="AT17" s="116">
        <f>SUM(AF17:AS17)</f>
        <v>0</v>
      </c>
    </row>
    <row r="18" spans="2:46" ht="15" customHeight="1" x14ac:dyDescent="0.25">
      <c r="B18" s="192"/>
      <c r="C18" s="193"/>
      <c r="D18" s="193"/>
      <c r="E18" s="193"/>
      <c r="F18" s="193"/>
      <c r="G18" s="193"/>
      <c r="H18" s="194"/>
      <c r="K18" s="45" t="str">
        <f>'Données à saisir'!A20</f>
        <v>Frais de dossier</v>
      </c>
      <c r="L18" s="19"/>
      <c r="M18" s="19"/>
      <c r="N18" s="19"/>
      <c r="O18" s="19"/>
      <c r="P18" s="19"/>
      <c r="Q18" s="43" t="str">
        <f>IF(ISBLANK('Données à saisir'!B20),"",'Données à saisir'!B20)</f>
        <v/>
      </c>
      <c r="T18" s="45" t="str">
        <f>'Données à saisir'!A53</f>
        <v>Assurances</v>
      </c>
      <c r="U18" s="51"/>
      <c r="V18" s="51"/>
      <c r="W18" s="51"/>
      <c r="X18" s="66">
        <f>IF(ISBLANK('Données à saisir'!B53),0,'Données à saisir'!B53)</f>
        <v>0</v>
      </c>
      <c r="Y18" s="66">
        <f>IF(ISBLANK('Données à saisir'!C53),0,'Données à saisir'!C53)</f>
        <v>0</v>
      </c>
      <c r="Z18" s="60">
        <f>IF(ISBLANK('Données à saisir'!D53),0,'Données à saisir'!D53)</f>
        <v>0</v>
      </c>
      <c r="AC18" s="93"/>
      <c r="AD18" s="51"/>
      <c r="AE18" s="51"/>
      <c r="AF18" s="89"/>
      <c r="AG18" s="89"/>
      <c r="AH18" s="89"/>
      <c r="AI18" s="89"/>
      <c r="AJ18" s="92"/>
      <c r="AM18" s="111"/>
      <c r="AN18" s="89"/>
      <c r="AO18" s="89"/>
      <c r="AP18" s="89"/>
      <c r="AQ18" s="89"/>
      <c r="AR18" s="89"/>
      <c r="AS18" s="97"/>
      <c r="AT18" s="116"/>
    </row>
    <row r="19" spans="2:46" ht="15" customHeight="1" x14ac:dyDescent="0.25">
      <c r="B19" s="192"/>
      <c r="C19" s="193"/>
      <c r="D19" s="193"/>
      <c r="E19" s="193"/>
      <c r="F19" s="193"/>
      <c r="G19" s="193"/>
      <c r="H19" s="194"/>
      <c r="K19" s="45" t="str">
        <f>'Données à saisir'!A21</f>
        <v>Frais de notaire ou d’avocat</v>
      </c>
      <c r="L19" s="19"/>
      <c r="M19" s="19"/>
      <c r="N19" s="19"/>
      <c r="O19" s="19"/>
      <c r="P19" s="19"/>
      <c r="Q19" s="43" t="str">
        <f>IF(ISBLANK('Données à saisir'!B21),"",'Données à saisir'!B21)</f>
        <v/>
      </c>
      <c r="T19" s="45" t="str">
        <f>'Données à saisir'!A54</f>
        <v>Travaux</v>
      </c>
      <c r="U19" s="51"/>
      <c r="V19" s="51"/>
      <c r="W19" s="51"/>
      <c r="X19" s="66">
        <f>IF(ISBLANK('Données à saisir'!B54),0,'Données à saisir'!B54)</f>
        <v>0</v>
      </c>
      <c r="Y19" s="66">
        <f>IF(ISBLANK('Données à saisir'!C54),0,'Données à saisir'!C54)</f>
        <v>0</v>
      </c>
      <c r="Z19" s="60">
        <f>IF(ISBLANK('Données à saisir'!D54),0,'Données à saisir'!D54)</f>
        <v>0</v>
      </c>
      <c r="AC19" s="105" t="s">
        <v>130</v>
      </c>
      <c r="AD19" s="90"/>
      <c r="AE19" s="90"/>
      <c r="AF19" s="91">
        <f>'Données à saisir'!B75</f>
        <v>0</v>
      </c>
      <c r="AG19" s="91">
        <f>'Données à saisir'!B76</f>
        <v>0</v>
      </c>
      <c r="AH19" s="91">
        <f>'Données à saisir'!B77</f>
        <v>0</v>
      </c>
      <c r="AI19" s="91">
        <f>'Données à saisir'!B78</f>
        <v>0</v>
      </c>
      <c r="AJ19" s="121">
        <f>'Données à saisir'!B79</f>
        <v>0</v>
      </c>
      <c r="AM19" s="122">
        <f>'Données à saisir'!B80</f>
        <v>0</v>
      </c>
      <c r="AN19" s="91">
        <f>'Données à saisir'!B81</f>
        <v>0</v>
      </c>
      <c r="AO19" s="91">
        <f>'Données à saisir'!B82</f>
        <v>0</v>
      </c>
      <c r="AP19" s="91">
        <f>'Données à saisir'!B83</f>
        <v>0</v>
      </c>
      <c r="AQ19" s="91">
        <f>'Données à saisir'!B84</f>
        <v>0</v>
      </c>
      <c r="AR19" s="91">
        <f>'Données à saisir'!B85</f>
        <v>0</v>
      </c>
      <c r="AS19" s="123">
        <f>'Données à saisir'!B86</f>
        <v>0</v>
      </c>
      <c r="AT19" s="125">
        <f>SUM(AF19:AS19)</f>
        <v>0</v>
      </c>
    </row>
    <row r="20" spans="2:46" ht="15" customHeight="1" x14ac:dyDescent="0.25">
      <c r="B20" s="192"/>
      <c r="C20" s="193"/>
      <c r="D20" s="193"/>
      <c r="E20" s="193"/>
      <c r="F20" s="193"/>
      <c r="G20" s="193"/>
      <c r="H20" s="194"/>
      <c r="K20" s="45" t="str">
        <f>'Données à saisir'!A22</f>
        <v>Réparations</v>
      </c>
      <c r="L20" s="19"/>
      <c r="M20" s="19"/>
      <c r="N20" s="19"/>
      <c r="O20" s="19"/>
      <c r="P20" s="19"/>
      <c r="Q20" s="43" t="str">
        <f>IF(ISBLANK('Données à saisir'!B22),"",'Données à saisir'!B22)</f>
        <v/>
      </c>
      <c r="T20" s="45" t="str">
        <f>'Données à saisir'!A55</f>
        <v>Entretien</v>
      </c>
      <c r="U20" s="51"/>
      <c r="V20" s="51"/>
      <c r="W20" s="51"/>
      <c r="X20" s="66">
        <f>IF(ISBLANK('Données à saisir'!B55),0,'Données à saisir'!B55)</f>
        <v>0</v>
      </c>
      <c r="Y20" s="66">
        <f>IF(ISBLANK('Données à saisir'!C55),0,'Données à saisir'!C55)</f>
        <v>0</v>
      </c>
      <c r="Z20" s="60">
        <f>IF(ISBLANK('Données à saisir'!D55),0,'Données à saisir'!D55)</f>
        <v>0</v>
      </c>
      <c r="AC20" s="93"/>
      <c r="AD20" s="51"/>
      <c r="AE20" s="51"/>
      <c r="AF20" s="89"/>
      <c r="AG20" s="89"/>
      <c r="AH20" s="89"/>
      <c r="AI20" s="89"/>
      <c r="AJ20" s="102"/>
      <c r="AM20" s="111"/>
      <c r="AN20" s="89"/>
      <c r="AO20" s="89"/>
      <c r="AP20" s="89"/>
      <c r="AQ20" s="89"/>
      <c r="AR20" s="89"/>
      <c r="AS20" s="97"/>
      <c r="AT20" s="116"/>
    </row>
    <row r="21" spans="2:46" ht="15" customHeight="1" x14ac:dyDescent="0.25">
      <c r="B21" s="32"/>
      <c r="C21" s="22"/>
      <c r="D21" s="22"/>
      <c r="E21" s="22"/>
      <c r="F21" s="22"/>
      <c r="G21" s="22"/>
      <c r="H21" s="33"/>
      <c r="K21" s="45" t="str">
        <f>'Données à saisir'!A23</f>
        <v>Travaux</v>
      </c>
      <c r="L21" s="19"/>
      <c r="M21" s="19"/>
      <c r="N21" s="19"/>
      <c r="O21" s="19"/>
      <c r="P21" s="19"/>
      <c r="Q21" s="43" t="str">
        <f>IF(ISBLANK('Données à saisir'!B23),"",'Données à saisir'!B23)</f>
        <v/>
      </c>
      <c r="T21" s="45" t="str">
        <f>'Données à saisir'!A56</f>
        <v>Réparations</v>
      </c>
      <c r="U21" s="51"/>
      <c r="V21" s="51"/>
      <c r="W21" s="51"/>
      <c r="X21" s="66">
        <f>IF(ISBLANK('Données à saisir'!B56),0,'Données à saisir'!B56)</f>
        <v>0</v>
      </c>
      <c r="Y21" s="66">
        <f>IF(ISBLANK('Données à saisir'!C56),0,'Données à saisir'!C56)</f>
        <v>0</v>
      </c>
      <c r="Z21" s="60">
        <f>IF(ISBLANK('Données à saisir'!D56),0,'Données à saisir'!D56)</f>
        <v>0</v>
      </c>
      <c r="AC21" s="67" t="s">
        <v>142</v>
      </c>
      <c r="AD21" s="68"/>
      <c r="AE21" s="68"/>
      <c r="AF21" s="69">
        <f>SUM(AF19:AF20)</f>
        <v>0</v>
      </c>
      <c r="AG21" s="69">
        <f t="shared" ref="AG21:AJ21" si="2">SUM(AG19:AG20)</f>
        <v>0</v>
      </c>
      <c r="AH21" s="69">
        <f t="shared" si="2"/>
        <v>0</v>
      </c>
      <c r="AI21" s="69">
        <f t="shared" si="2"/>
        <v>0</v>
      </c>
      <c r="AJ21" s="70">
        <f t="shared" si="2"/>
        <v>0</v>
      </c>
      <c r="AM21" s="112">
        <f t="shared" ref="AM21:AS21" si="3">SUM(AM19:AM20)</f>
        <v>0</v>
      </c>
      <c r="AN21" s="69">
        <f t="shared" si="3"/>
        <v>0</v>
      </c>
      <c r="AO21" s="69">
        <f t="shared" si="3"/>
        <v>0</v>
      </c>
      <c r="AP21" s="69">
        <f t="shared" si="3"/>
        <v>0</v>
      </c>
      <c r="AQ21" s="69">
        <f t="shared" si="3"/>
        <v>0</v>
      </c>
      <c r="AR21" s="69">
        <f t="shared" si="3"/>
        <v>0</v>
      </c>
      <c r="AS21" s="96">
        <f t="shared" si="3"/>
        <v>0</v>
      </c>
      <c r="AT21" s="115">
        <f t="shared" ref="AT21" si="4">SUM(AF21:AS21)</f>
        <v>0</v>
      </c>
    </row>
    <row r="22" spans="2:46" ht="15" customHeight="1" x14ac:dyDescent="0.25">
      <c r="B22" s="27"/>
      <c r="C22" s="19"/>
      <c r="D22" s="19"/>
      <c r="E22" s="19"/>
      <c r="F22" s="19"/>
      <c r="G22" s="19"/>
      <c r="H22" s="28"/>
      <c r="K22" s="45" t="str">
        <f>'Données à saisir'!A24</f>
        <v>Aménagements</v>
      </c>
      <c r="L22" s="19"/>
      <c r="M22" s="19"/>
      <c r="N22" s="19"/>
      <c r="O22" s="19"/>
      <c r="P22" s="19"/>
      <c r="Q22" s="43" t="str">
        <f>IF(ISBLANK('Données à saisir'!B24),"",'Données à saisir'!B24)</f>
        <v/>
      </c>
      <c r="T22" s="45" t="str">
        <f>'Données à saisir'!A57</f>
        <v>Nettoyage</v>
      </c>
      <c r="U22" s="51"/>
      <c r="V22" s="51"/>
      <c r="W22" s="51"/>
      <c r="X22" s="66">
        <f>IF(ISBLANK('Données à saisir'!B57),0,'Données à saisir'!B57)</f>
        <v>0</v>
      </c>
      <c r="Y22" s="66">
        <f>IF(ISBLANK('Données à saisir'!C57),0,'Données à saisir'!C57)</f>
        <v>0</v>
      </c>
      <c r="Z22" s="60">
        <f>IF(ISBLANK('Données à saisir'!D57),0,'Données à saisir'!D57)</f>
        <v>0</v>
      </c>
      <c r="AC22" s="93"/>
      <c r="AD22" s="51"/>
      <c r="AE22" s="51"/>
      <c r="AF22" s="89"/>
      <c r="AG22" s="62"/>
      <c r="AH22" s="62"/>
      <c r="AI22" s="62"/>
      <c r="AJ22" s="71"/>
      <c r="AM22" s="111"/>
      <c r="AN22" s="62"/>
      <c r="AO22" s="89"/>
      <c r="AP22" s="89"/>
      <c r="AQ22" s="62"/>
      <c r="AR22" s="62"/>
      <c r="AS22" s="73"/>
      <c r="AT22" s="116"/>
    </row>
    <row r="23" spans="2:46" ht="15" customHeight="1" x14ac:dyDescent="0.25">
      <c r="B23" s="27"/>
      <c r="C23" s="219" t="str">
        <f>IF(ISBLANK('Données à saisir'!B6),"",('Données à saisir'!B6))</f>
        <v/>
      </c>
      <c r="D23" s="219"/>
      <c r="E23" s="219"/>
      <c r="F23" s="219"/>
      <c r="G23" s="219"/>
      <c r="H23" s="28"/>
      <c r="K23" s="45" t="str">
        <f>'Données à saisir'!A25</f>
        <v>Achat immobilier 1</v>
      </c>
      <c r="L23" s="19"/>
      <c r="M23" s="19"/>
      <c r="N23" s="19"/>
      <c r="O23" s="19"/>
      <c r="P23" s="19"/>
      <c r="Q23" s="43" t="str">
        <f>IF(ISBLANK('Données à saisir'!B25),"",'Données à saisir'!B25)</f>
        <v/>
      </c>
      <c r="T23" s="45" t="str">
        <f>'Données à saisir'!A58</f>
        <v>Commissions</v>
      </c>
      <c r="U23" s="51"/>
      <c r="V23" s="51"/>
      <c r="W23" s="51"/>
      <c r="X23" s="66">
        <f>IF(ISBLANK('Données à saisir'!B58),0,'Données à saisir'!B58)</f>
        <v>0</v>
      </c>
      <c r="Y23" s="66">
        <f>IF(ISBLANK('Données à saisir'!C58),0,'Données à saisir'!C58)</f>
        <v>0</v>
      </c>
      <c r="Z23" s="60">
        <f>IF(ISBLANK('Données à saisir'!D58),0,'Données à saisir'!D58)</f>
        <v>0</v>
      </c>
      <c r="AC23" s="93" t="s">
        <v>144</v>
      </c>
      <c r="AD23" s="51"/>
      <c r="AE23" s="51"/>
      <c r="AF23" s="89">
        <f>Q12</f>
        <v>0</v>
      </c>
      <c r="AG23" s="62"/>
      <c r="AH23" s="62"/>
      <c r="AI23" s="62"/>
      <c r="AJ23" s="71"/>
      <c r="AM23" s="111"/>
      <c r="AN23" s="62"/>
      <c r="AO23" s="89"/>
      <c r="AP23" s="89"/>
      <c r="AQ23" s="62"/>
      <c r="AR23" s="62"/>
      <c r="AS23" s="73"/>
      <c r="AT23" s="116">
        <f>SUM(AF23:AS23)</f>
        <v>0</v>
      </c>
    </row>
    <row r="24" spans="2:46" ht="15" customHeight="1" x14ac:dyDescent="0.25">
      <c r="B24" s="27"/>
      <c r="C24" s="219"/>
      <c r="D24" s="219"/>
      <c r="E24" s="219"/>
      <c r="F24" s="219"/>
      <c r="G24" s="219"/>
      <c r="H24" s="28"/>
      <c r="K24" s="45" t="str">
        <f>'Données à saisir'!A26</f>
        <v>Achat immobilier 2</v>
      </c>
      <c r="L24" s="19"/>
      <c r="M24" s="19"/>
      <c r="N24" s="19"/>
      <c r="O24" s="19"/>
      <c r="P24" s="19"/>
      <c r="Q24" s="43" t="str">
        <f>IF(ISBLANK('Données à saisir'!B26),"",'Données à saisir'!B26)</f>
        <v/>
      </c>
      <c r="T24" s="45" t="str">
        <f>'Données à saisir'!A59</f>
        <v>Charges de copropriété</v>
      </c>
      <c r="U24" s="51"/>
      <c r="V24" s="51"/>
      <c r="W24" s="51"/>
      <c r="X24" s="66">
        <f>IF(ISBLANK('Données à saisir'!B59),0,'Données à saisir'!B59)</f>
        <v>0</v>
      </c>
      <c r="Y24" s="66">
        <f>IF(ISBLANK('Données à saisir'!C59),0,'Données à saisir'!C59)</f>
        <v>0</v>
      </c>
      <c r="Z24" s="60">
        <f>IF(ISBLANK('Données à saisir'!D59),0,'Données à saisir'!D59)</f>
        <v>0</v>
      </c>
      <c r="AC24" s="93" t="s">
        <v>3</v>
      </c>
      <c r="AD24" s="51"/>
      <c r="AE24" s="51"/>
      <c r="AF24" s="89" t="str">
        <f>Q30</f>
        <v/>
      </c>
      <c r="AG24" s="89"/>
      <c r="AH24" s="89"/>
      <c r="AI24" s="89"/>
      <c r="AJ24" s="92"/>
      <c r="AM24" s="111"/>
      <c r="AN24" s="89"/>
      <c r="AO24" s="89"/>
      <c r="AP24" s="89"/>
      <c r="AQ24" s="89"/>
      <c r="AR24" s="89"/>
      <c r="AS24" s="97"/>
      <c r="AT24" s="116">
        <f>SUM(AF24:AS24)</f>
        <v>0</v>
      </c>
    </row>
    <row r="25" spans="2:46" ht="15" customHeight="1" x14ac:dyDescent="0.25">
      <c r="B25" s="27"/>
      <c r="C25" s="219"/>
      <c r="D25" s="219"/>
      <c r="E25" s="219"/>
      <c r="F25" s="219"/>
      <c r="G25" s="219"/>
      <c r="H25" s="28"/>
      <c r="K25" s="45" t="str">
        <f>'Données à saisir'!A27</f>
        <v>Achat immobilier 3</v>
      </c>
      <c r="L25" s="19"/>
      <c r="M25" s="19"/>
      <c r="N25" s="19"/>
      <c r="O25" s="19"/>
      <c r="P25" s="19"/>
      <c r="Q25" s="43" t="str">
        <f>IF(ISBLANK('Données à saisir'!B27),"",'Données à saisir'!B27)</f>
        <v/>
      </c>
      <c r="T25" s="45" t="str">
        <f>'Données à saisir'!A60</f>
        <v>Fournitures diverses</v>
      </c>
      <c r="U25" s="51"/>
      <c r="V25" s="51"/>
      <c r="W25" s="51"/>
      <c r="X25" s="66">
        <f>IF(ISBLANK('Données à saisir'!B60),0,'Données à saisir'!B60)</f>
        <v>0</v>
      </c>
      <c r="Y25" s="66">
        <f>IF(ISBLANK('Données à saisir'!C60),0,'Données à saisir'!C60)</f>
        <v>0</v>
      </c>
      <c r="Z25" s="60">
        <f>IF(ISBLANK('Données à saisir'!D60),0,'Données à saisir'!D60)</f>
        <v>0</v>
      </c>
      <c r="AC25" s="93"/>
      <c r="AD25" s="51"/>
      <c r="AE25" s="51"/>
      <c r="AF25" s="89"/>
      <c r="AG25" s="62"/>
      <c r="AH25" s="62"/>
      <c r="AI25" s="62"/>
      <c r="AJ25" s="71"/>
      <c r="AM25" s="111"/>
      <c r="AN25" s="62"/>
      <c r="AO25" s="89"/>
      <c r="AP25" s="89"/>
      <c r="AQ25" s="62"/>
      <c r="AR25" s="62"/>
      <c r="AS25" s="73"/>
      <c r="AT25" s="116"/>
    </row>
    <row r="26" spans="2:46" ht="15" customHeight="1" x14ac:dyDescent="0.25">
      <c r="B26" s="27"/>
      <c r="C26" s="23"/>
      <c r="D26" s="23"/>
      <c r="E26" s="23"/>
      <c r="F26" s="23"/>
      <c r="G26" s="23"/>
      <c r="H26" s="28"/>
      <c r="K26" s="45" t="str">
        <f>'Données à saisir'!A28</f>
        <v>Matériel</v>
      </c>
      <c r="L26" s="19"/>
      <c r="M26" s="19"/>
      <c r="N26" s="19"/>
      <c r="O26" s="19"/>
      <c r="P26" s="19"/>
      <c r="Q26" s="43" t="str">
        <f>IF(ISBLANK('Données à saisir'!B28),"",'Données à saisir'!B28)</f>
        <v/>
      </c>
      <c r="T26" s="45" t="str">
        <f>'Données à saisir'!A61</f>
        <v>Charges diverses</v>
      </c>
      <c r="U26" s="51"/>
      <c r="V26" s="51"/>
      <c r="W26" s="51"/>
      <c r="X26" s="66">
        <f>IF(ISBLANK('Données à saisir'!B61),0,'Données à saisir'!B61)</f>
        <v>0</v>
      </c>
      <c r="Y26" s="66">
        <f>IF(ISBLANK('Données à saisir'!C61),0,'Données à saisir'!C61)</f>
        <v>0</v>
      </c>
      <c r="Z26" s="60">
        <f>IF(ISBLANK('Données à saisir'!D61),0,'Données à saisir'!D61)</f>
        <v>0</v>
      </c>
      <c r="AC26" s="67" t="s">
        <v>149</v>
      </c>
      <c r="AD26" s="68"/>
      <c r="AE26" s="68"/>
      <c r="AF26" s="69">
        <f>SUM(AF23:AF24)</f>
        <v>0</v>
      </c>
      <c r="AG26" s="69"/>
      <c r="AH26" s="69"/>
      <c r="AI26" s="69"/>
      <c r="AJ26" s="70"/>
      <c r="AM26" s="112"/>
      <c r="AN26" s="69"/>
      <c r="AO26" s="69"/>
      <c r="AP26" s="69"/>
      <c r="AQ26" s="69"/>
      <c r="AR26" s="69"/>
      <c r="AS26" s="96"/>
      <c r="AT26" s="115">
        <f>SUM(AF26:AS26)</f>
        <v>0</v>
      </c>
    </row>
    <row r="27" spans="2:46" ht="15" customHeight="1" x14ac:dyDescent="0.25">
      <c r="B27" s="27"/>
      <c r="C27" s="21"/>
      <c r="D27" s="21"/>
      <c r="E27" s="21"/>
      <c r="F27" s="21"/>
      <c r="G27" s="21"/>
      <c r="H27" s="28"/>
      <c r="K27" s="45" t="str">
        <f>'Données à saisir'!A29</f>
        <v>Equipements divers</v>
      </c>
      <c r="L27" s="19"/>
      <c r="M27" s="19"/>
      <c r="N27" s="19"/>
      <c r="O27" s="19"/>
      <c r="P27" s="19"/>
      <c r="Q27" s="43" t="str">
        <f>IF(ISBLANK('Données à saisir'!B29),"",'Données à saisir'!B29)</f>
        <v/>
      </c>
      <c r="T27" s="45" t="str">
        <f>'Données à saisir'!A62</f>
        <v>Expert comptable, avocats</v>
      </c>
      <c r="U27" s="51"/>
      <c r="V27" s="51"/>
      <c r="W27" s="51"/>
      <c r="X27" s="66">
        <f>IF(ISBLANK('Données à saisir'!B62),0,'Données à saisir'!B62)</f>
        <v>0</v>
      </c>
      <c r="Y27" s="66">
        <f>IF(ISBLANK('Données à saisir'!C62),0,'Données à saisir'!C62)</f>
        <v>0</v>
      </c>
      <c r="Z27" s="60">
        <f>IF(ISBLANK('Données à saisir'!D62),0,'Données à saisir'!D62)</f>
        <v>0</v>
      </c>
      <c r="AC27" s="93"/>
      <c r="AD27" s="51"/>
      <c r="AE27" s="51"/>
      <c r="AF27" s="89"/>
      <c r="AG27" s="89"/>
      <c r="AH27" s="89"/>
      <c r="AI27" s="89"/>
      <c r="AJ27" s="92"/>
      <c r="AM27" s="111"/>
      <c r="AN27" s="89"/>
      <c r="AO27" s="89"/>
      <c r="AP27" s="89"/>
      <c r="AQ27" s="89"/>
      <c r="AR27" s="89"/>
      <c r="AS27" s="97"/>
      <c r="AT27" s="116"/>
    </row>
    <row r="28" spans="2:46" ht="15" customHeight="1" x14ac:dyDescent="0.25">
      <c r="B28" s="27"/>
      <c r="C28" s="220" t="str">
        <f>IF(ISBLANK('Données à saisir'!B7),"",('Données à saisir'!B7))</f>
        <v/>
      </c>
      <c r="D28" s="220"/>
      <c r="E28" s="220"/>
      <c r="F28" s="220"/>
      <c r="G28" s="220"/>
      <c r="H28" s="28"/>
      <c r="K28" s="45"/>
      <c r="L28" s="19"/>
      <c r="M28" s="19"/>
      <c r="N28" s="19"/>
      <c r="O28" s="19"/>
      <c r="P28" s="19"/>
      <c r="Q28" s="43"/>
      <c r="T28" s="45" t="str">
        <f>'Données à saisir'!A63</f>
        <v>Indemnités versées</v>
      </c>
      <c r="U28" s="51"/>
      <c r="V28" s="51"/>
      <c r="W28" s="51"/>
      <c r="X28" s="66">
        <f>IF(ISBLANK('Données à saisir'!B63),0,'Données à saisir'!B63)</f>
        <v>0</v>
      </c>
      <c r="Y28" s="66">
        <f>IF(ISBLANK('Données à saisir'!C63),0,'Données à saisir'!C63)</f>
        <v>0</v>
      </c>
      <c r="Z28" s="60">
        <f>IF(ISBLANK('Données à saisir'!D63),0,'Données à saisir'!D63)</f>
        <v>0</v>
      </c>
      <c r="AC28" s="93" t="s">
        <v>81</v>
      </c>
      <c r="AD28" s="51"/>
      <c r="AE28" s="51"/>
      <c r="AF28" s="89">
        <f>$X$43/12</f>
        <v>0</v>
      </c>
      <c r="AG28" s="89">
        <f t="shared" ref="AG28:AS28" si="5">$X$43/12</f>
        <v>0</v>
      </c>
      <c r="AH28" s="89">
        <f t="shared" si="5"/>
        <v>0</v>
      </c>
      <c r="AI28" s="89">
        <f t="shared" si="5"/>
        <v>0</v>
      </c>
      <c r="AJ28" s="92">
        <f t="shared" si="5"/>
        <v>0</v>
      </c>
      <c r="AM28" s="111">
        <f t="shared" si="5"/>
        <v>0</v>
      </c>
      <c r="AN28" s="89">
        <f t="shared" si="5"/>
        <v>0</v>
      </c>
      <c r="AO28" s="89">
        <f t="shared" si="5"/>
        <v>0</v>
      </c>
      <c r="AP28" s="89">
        <f t="shared" si="5"/>
        <v>0</v>
      </c>
      <c r="AQ28" s="89">
        <f t="shared" si="5"/>
        <v>0</v>
      </c>
      <c r="AR28" s="89">
        <f t="shared" si="5"/>
        <v>0</v>
      </c>
      <c r="AS28" s="97">
        <f t="shared" si="5"/>
        <v>0</v>
      </c>
      <c r="AT28" s="116">
        <f>SUM(AF28:AS28)</f>
        <v>0</v>
      </c>
    </row>
    <row r="29" spans="2:46" ht="15" customHeight="1" x14ac:dyDescent="0.25">
      <c r="B29" s="27"/>
      <c r="C29" s="220"/>
      <c r="D29" s="220"/>
      <c r="E29" s="220"/>
      <c r="F29" s="220"/>
      <c r="G29" s="220"/>
      <c r="H29" s="28"/>
      <c r="K29" s="40"/>
      <c r="L29" s="19"/>
      <c r="M29" s="19"/>
      <c r="N29" s="19"/>
      <c r="O29" s="19"/>
      <c r="P29" s="19"/>
      <c r="Q29" s="43"/>
      <c r="T29" s="45" t="str">
        <f>'Données à saisir'!A64</f>
        <v>Autres honoraires</v>
      </c>
      <c r="U29" s="53"/>
      <c r="V29" s="53"/>
      <c r="W29" s="53"/>
      <c r="X29" s="66">
        <f>IF(ISBLANK('Données à saisir'!B64),0,'Données à saisir'!B64)</f>
        <v>0</v>
      </c>
      <c r="Y29" s="66">
        <f>IF(ISBLANK('Données à saisir'!C64),0,'Données à saisir'!C64)</f>
        <v>0</v>
      </c>
      <c r="Z29" s="60">
        <f>IF(ISBLANK('Données à saisir'!D64),0,'Données à saisir'!D64)</f>
        <v>0</v>
      </c>
      <c r="AC29" s="93"/>
      <c r="AD29" s="51"/>
      <c r="AE29" s="51"/>
      <c r="AF29" s="89"/>
      <c r="AG29" s="89"/>
      <c r="AH29" s="89"/>
      <c r="AI29" s="89"/>
      <c r="AJ29" s="92"/>
      <c r="AM29" s="111"/>
      <c r="AN29" s="89"/>
      <c r="AO29" s="89"/>
      <c r="AP29" s="89"/>
      <c r="AQ29" s="89"/>
      <c r="AR29" s="89"/>
      <c r="AS29" s="97"/>
      <c r="AT29" s="116"/>
    </row>
    <row r="30" spans="2:46" ht="15" customHeight="1" x14ac:dyDescent="0.25">
      <c r="B30" s="27"/>
      <c r="C30" s="220"/>
      <c r="D30" s="220"/>
      <c r="E30" s="220"/>
      <c r="F30" s="220"/>
      <c r="G30" s="220"/>
      <c r="H30" s="28"/>
      <c r="K30" s="39" t="str">
        <f>'Données à saisir'!A30</f>
        <v>Fournitures diverses</v>
      </c>
      <c r="L30" s="20"/>
      <c r="M30" s="20"/>
      <c r="N30" s="20"/>
      <c r="O30" s="20"/>
      <c r="P30" s="20"/>
      <c r="Q30" s="42" t="str">
        <f>IF(ISBLANK('Données à saisir'!B30),"",'Données à saisir'!B30)</f>
        <v/>
      </c>
      <c r="T30" s="45"/>
      <c r="U30" s="53"/>
      <c r="V30" s="53"/>
      <c r="W30" s="53"/>
      <c r="X30" s="66"/>
      <c r="Y30" s="66"/>
      <c r="Z30" s="60"/>
      <c r="AC30" s="93" t="s">
        <v>35</v>
      </c>
      <c r="AD30" s="51"/>
      <c r="AE30" s="51"/>
      <c r="AF30" s="89">
        <f>$X$17/12</f>
        <v>0</v>
      </c>
      <c r="AG30" s="89">
        <f t="shared" ref="AG30:AS30" si="6">$X$17/12</f>
        <v>0</v>
      </c>
      <c r="AH30" s="89">
        <f t="shared" si="6"/>
        <v>0</v>
      </c>
      <c r="AI30" s="89">
        <f t="shared" si="6"/>
        <v>0</v>
      </c>
      <c r="AJ30" s="92">
        <f t="shared" si="6"/>
        <v>0</v>
      </c>
      <c r="AM30" s="111">
        <f t="shared" si="6"/>
        <v>0</v>
      </c>
      <c r="AN30" s="89">
        <f t="shared" si="6"/>
        <v>0</v>
      </c>
      <c r="AO30" s="89">
        <f t="shared" si="6"/>
        <v>0</v>
      </c>
      <c r="AP30" s="89">
        <f t="shared" si="6"/>
        <v>0</v>
      </c>
      <c r="AQ30" s="89">
        <f t="shared" si="6"/>
        <v>0</v>
      </c>
      <c r="AR30" s="89">
        <f t="shared" si="6"/>
        <v>0</v>
      </c>
      <c r="AS30" s="97">
        <f t="shared" si="6"/>
        <v>0</v>
      </c>
      <c r="AT30" s="116">
        <f>SUM(AF30:AS30)</f>
        <v>0</v>
      </c>
    </row>
    <row r="31" spans="2:46" ht="15" customHeight="1" x14ac:dyDescent="0.25">
      <c r="B31" s="27"/>
      <c r="C31" s="220"/>
      <c r="D31" s="220"/>
      <c r="E31" s="220"/>
      <c r="F31" s="220"/>
      <c r="G31" s="220"/>
      <c r="H31" s="28"/>
      <c r="K31" s="39" t="str">
        <f>'Données à saisir'!A31</f>
        <v>Trésorerie de départ</v>
      </c>
      <c r="L31" s="20"/>
      <c r="M31" s="20"/>
      <c r="N31" s="20"/>
      <c r="O31" s="20"/>
      <c r="P31" s="20"/>
      <c r="Q31" s="42" t="str">
        <f>IF(ISBLANK('Données à saisir'!B31),"",'Données à saisir'!B31)</f>
        <v/>
      </c>
      <c r="T31" s="45"/>
      <c r="U31" s="53"/>
      <c r="V31" s="53"/>
      <c r="W31" s="53"/>
      <c r="X31" s="66"/>
      <c r="Y31" s="66"/>
      <c r="Z31" s="60"/>
      <c r="AC31" s="93"/>
      <c r="AD31" s="51"/>
      <c r="AE31" s="51"/>
      <c r="AF31" s="89"/>
      <c r="AG31" s="89"/>
      <c r="AH31" s="89"/>
      <c r="AI31" s="89"/>
      <c r="AJ31" s="92"/>
      <c r="AM31" s="111"/>
      <c r="AN31" s="89"/>
      <c r="AO31" s="89"/>
      <c r="AP31" s="89"/>
      <c r="AQ31" s="89"/>
      <c r="AR31" s="89"/>
      <c r="AS31" s="97"/>
      <c r="AT31" s="116"/>
    </row>
    <row r="32" spans="2:46" ht="15" customHeight="1" x14ac:dyDescent="0.25">
      <c r="B32" s="27"/>
      <c r="C32" s="220"/>
      <c r="D32" s="220"/>
      <c r="E32" s="220"/>
      <c r="F32" s="220"/>
      <c r="G32" s="220"/>
      <c r="H32" s="28"/>
      <c r="K32" s="40"/>
      <c r="L32" s="19"/>
      <c r="M32" s="19"/>
      <c r="N32" s="19"/>
      <c r="O32" s="20" t="s">
        <v>30</v>
      </c>
      <c r="P32" s="19"/>
      <c r="Q32" s="46">
        <f>SUM(Q13:Q31)</f>
        <v>0</v>
      </c>
      <c r="T32" s="50" t="s">
        <v>36</v>
      </c>
      <c r="U32" s="51"/>
      <c r="V32" s="51"/>
      <c r="W32" s="51"/>
      <c r="X32" s="62">
        <f>SUM(X33:X34)</f>
        <v>0</v>
      </c>
      <c r="Y32" s="62">
        <f>SUM(Y33:Y34)</f>
        <v>0</v>
      </c>
      <c r="Z32" s="71">
        <f>SUM(Z33:Z34)</f>
        <v>0</v>
      </c>
      <c r="AC32" s="93" t="s">
        <v>36</v>
      </c>
      <c r="AD32" s="51"/>
      <c r="AE32" s="51"/>
      <c r="AF32" s="89">
        <f>$X$32/12</f>
        <v>0</v>
      </c>
      <c r="AG32" s="89">
        <f t="shared" ref="AG32:AS32" si="7">$X$32/12</f>
        <v>0</v>
      </c>
      <c r="AH32" s="89">
        <f t="shared" si="7"/>
        <v>0</v>
      </c>
      <c r="AI32" s="89">
        <f t="shared" si="7"/>
        <v>0</v>
      </c>
      <c r="AJ32" s="92">
        <f t="shared" si="7"/>
        <v>0</v>
      </c>
      <c r="AM32" s="111">
        <f t="shared" si="7"/>
        <v>0</v>
      </c>
      <c r="AN32" s="89">
        <f t="shared" si="7"/>
        <v>0</v>
      </c>
      <c r="AO32" s="89">
        <f t="shared" si="7"/>
        <v>0</v>
      </c>
      <c r="AP32" s="89">
        <f t="shared" si="7"/>
        <v>0</v>
      </c>
      <c r="AQ32" s="89">
        <f t="shared" si="7"/>
        <v>0</v>
      </c>
      <c r="AR32" s="89">
        <f t="shared" si="7"/>
        <v>0</v>
      </c>
      <c r="AS32" s="97">
        <f t="shared" si="7"/>
        <v>0</v>
      </c>
      <c r="AT32" s="116">
        <f>SUM(AF32:AS32)</f>
        <v>0</v>
      </c>
    </row>
    <row r="33" spans="2:46" ht="15" customHeight="1" x14ac:dyDescent="0.25">
      <c r="B33" s="27"/>
      <c r="C33" s="189" t="str">
        <f>IF(ISBLANK('Données à saisir'!B8),"",('Données à saisir'!B8))</f>
        <v>S.C.I. (IR)</v>
      </c>
      <c r="D33" s="189"/>
      <c r="E33" s="189"/>
      <c r="F33" s="189"/>
      <c r="G33" s="189"/>
      <c r="H33" s="28"/>
      <c r="K33" s="36"/>
      <c r="L33" s="19"/>
      <c r="M33" s="19"/>
      <c r="N33" s="19"/>
      <c r="O33" s="19"/>
      <c r="P33" s="19"/>
      <c r="Q33" s="44"/>
      <c r="T33" s="45" t="str">
        <f>'Données à saisir'!A66</f>
        <v>Taxe foncière</v>
      </c>
      <c r="U33" s="53"/>
      <c r="V33" s="53"/>
      <c r="W33" s="53"/>
      <c r="X33" s="66">
        <f>IF(ISBLANK('Données à saisir'!B66),0,'Données à saisir'!B66)</f>
        <v>0</v>
      </c>
      <c r="Y33" s="66">
        <f>IF(ISBLANK('Données à saisir'!C66),0,'Données à saisir'!C66)</f>
        <v>0</v>
      </c>
      <c r="Z33" s="60">
        <f>IF(ISBLANK('Données à saisir'!D66),0,'Données à saisir'!D66)</f>
        <v>0</v>
      </c>
      <c r="AC33" s="93"/>
      <c r="AD33" s="51"/>
      <c r="AE33" s="51"/>
      <c r="AF33" s="89"/>
      <c r="AG33" s="89"/>
      <c r="AH33" s="89"/>
      <c r="AI33" s="89"/>
      <c r="AJ33" s="92"/>
      <c r="AM33" s="111"/>
      <c r="AN33" s="89"/>
      <c r="AO33" s="89"/>
      <c r="AP33" s="89"/>
      <c r="AQ33" s="89"/>
      <c r="AR33" s="89"/>
      <c r="AS33" s="97"/>
      <c r="AT33" s="116"/>
    </row>
    <row r="34" spans="2:46" ht="15" customHeight="1" x14ac:dyDescent="0.25">
      <c r="B34" s="27"/>
      <c r="C34" s="189"/>
      <c r="D34" s="189"/>
      <c r="E34" s="189"/>
      <c r="F34" s="189"/>
      <c r="G34" s="189"/>
      <c r="H34" s="28"/>
      <c r="K34" s="199" t="s">
        <v>47</v>
      </c>
      <c r="L34" s="200"/>
      <c r="M34" s="200"/>
      <c r="N34" s="200"/>
      <c r="O34" s="200"/>
      <c r="P34" s="201"/>
      <c r="Q34" s="197" t="s">
        <v>145</v>
      </c>
      <c r="T34" s="45" t="str">
        <f>'Données à saisir'!A67</f>
        <v>Autres taxes locales</v>
      </c>
      <c r="U34" s="53"/>
      <c r="V34" s="53"/>
      <c r="W34" s="53"/>
      <c r="X34" s="66">
        <f>IF(ISBLANK('Données à saisir'!B67),0,'Données à saisir'!B67)</f>
        <v>0</v>
      </c>
      <c r="Y34" s="66">
        <f>IF(ISBLANK('Données à saisir'!C67),0,'Données à saisir'!C67)</f>
        <v>0</v>
      </c>
      <c r="Z34" s="60">
        <f>IF(ISBLANK('Données à saisir'!D67),0,'Données à saisir'!D67)</f>
        <v>0</v>
      </c>
      <c r="AC34" s="93" t="str">
        <f>T42</f>
        <v>Frais bancaires, charges financières</v>
      </c>
      <c r="AD34" s="53"/>
      <c r="AE34" s="53"/>
      <c r="AF34" s="89">
        <f>$X42/12</f>
        <v>0</v>
      </c>
      <c r="AG34" s="89">
        <f>$X42/12</f>
        <v>0</v>
      </c>
      <c r="AH34" s="89">
        <f>$X42/12</f>
        <v>0</v>
      </c>
      <c r="AI34" s="89">
        <f>$X42/12</f>
        <v>0</v>
      </c>
      <c r="AJ34" s="92">
        <f>$X42/12</f>
        <v>0</v>
      </c>
      <c r="AM34" s="111">
        <f t="shared" ref="AM34:AS34" si="8">$X42/12</f>
        <v>0</v>
      </c>
      <c r="AN34" s="89">
        <f t="shared" si="8"/>
        <v>0</v>
      </c>
      <c r="AO34" s="89">
        <f t="shared" si="8"/>
        <v>0</v>
      </c>
      <c r="AP34" s="89">
        <f t="shared" si="8"/>
        <v>0</v>
      </c>
      <c r="AQ34" s="89">
        <f t="shared" si="8"/>
        <v>0</v>
      </c>
      <c r="AR34" s="89">
        <f t="shared" si="8"/>
        <v>0</v>
      </c>
      <c r="AS34" s="97">
        <f t="shared" si="8"/>
        <v>0</v>
      </c>
      <c r="AT34" s="116">
        <f>SUM(AF34:AS34)</f>
        <v>0</v>
      </c>
    </row>
    <row r="35" spans="2:46" ht="15" customHeight="1" x14ac:dyDescent="0.25">
      <c r="B35" s="27"/>
      <c r="C35" s="189"/>
      <c r="D35" s="189"/>
      <c r="E35" s="189"/>
      <c r="F35" s="189"/>
      <c r="G35" s="189"/>
      <c r="H35" s="28"/>
      <c r="K35" s="202"/>
      <c r="L35" s="203"/>
      <c r="M35" s="203"/>
      <c r="N35" s="203"/>
      <c r="O35" s="203"/>
      <c r="P35" s="204"/>
      <c r="Q35" s="198"/>
      <c r="T35" s="50"/>
      <c r="U35" s="51"/>
      <c r="V35" s="51"/>
      <c r="W35" s="51"/>
      <c r="X35" s="62"/>
      <c r="Y35" s="62"/>
      <c r="Z35" s="59"/>
      <c r="AC35" s="93"/>
      <c r="AD35" s="53"/>
      <c r="AE35" s="53"/>
      <c r="AF35" s="89"/>
      <c r="AG35" s="89"/>
      <c r="AH35" s="89"/>
      <c r="AI35" s="89"/>
      <c r="AJ35" s="92"/>
      <c r="AM35" s="111"/>
      <c r="AN35" s="89"/>
      <c r="AO35" s="89"/>
      <c r="AP35" s="89"/>
      <c r="AQ35" s="89"/>
      <c r="AR35" s="89"/>
      <c r="AS35" s="97"/>
      <c r="AT35" s="116"/>
    </row>
    <row r="36" spans="2:46" ht="15" customHeight="1" x14ac:dyDescent="0.25">
      <c r="B36" s="27"/>
      <c r="C36" s="19"/>
      <c r="D36" s="19"/>
      <c r="E36" s="19"/>
      <c r="F36" s="19"/>
      <c r="G36" s="19"/>
      <c r="H36" s="28"/>
      <c r="K36" s="34"/>
      <c r="L36" s="35"/>
      <c r="M36" s="35"/>
      <c r="N36" s="35"/>
      <c r="O36" s="35"/>
      <c r="P36" s="35"/>
      <c r="Q36" s="41"/>
      <c r="T36" s="50"/>
      <c r="U36" s="51"/>
      <c r="V36" s="51"/>
      <c r="W36" s="51"/>
      <c r="X36" s="62"/>
      <c r="Y36" s="62"/>
      <c r="Z36" s="59"/>
      <c r="AC36" s="67" t="s">
        <v>82</v>
      </c>
      <c r="AD36" s="68"/>
      <c r="AE36" s="68"/>
      <c r="AF36" s="69">
        <f>SUM(AF26:AF35)</f>
        <v>0</v>
      </c>
      <c r="AG36" s="69">
        <f t="shared" ref="AG36:AS36" si="9">SUM(AG26:AG35)</f>
        <v>0</v>
      </c>
      <c r="AH36" s="69">
        <f t="shared" si="9"/>
        <v>0</v>
      </c>
      <c r="AI36" s="69">
        <f t="shared" si="9"/>
        <v>0</v>
      </c>
      <c r="AJ36" s="70">
        <f t="shared" si="9"/>
        <v>0</v>
      </c>
      <c r="AM36" s="112">
        <f t="shared" si="9"/>
        <v>0</v>
      </c>
      <c r="AN36" s="69">
        <f t="shared" si="9"/>
        <v>0</v>
      </c>
      <c r="AO36" s="69">
        <f t="shared" si="9"/>
        <v>0</v>
      </c>
      <c r="AP36" s="69">
        <f t="shared" si="9"/>
        <v>0</v>
      </c>
      <c r="AQ36" s="69">
        <f t="shared" si="9"/>
        <v>0</v>
      </c>
      <c r="AR36" s="69">
        <f t="shared" si="9"/>
        <v>0</v>
      </c>
      <c r="AS36" s="96">
        <f t="shared" si="9"/>
        <v>0</v>
      </c>
      <c r="AT36" s="115">
        <f t="shared" ref="AT36" si="10">SUM(AF36:AS36)</f>
        <v>0</v>
      </c>
    </row>
    <row r="37" spans="2:46" ht="15" customHeight="1" thickBot="1" x14ac:dyDescent="0.3">
      <c r="B37" s="29"/>
      <c r="C37" s="30"/>
      <c r="D37" s="30"/>
      <c r="E37" s="30"/>
      <c r="F37" s="30"/>
      <c r="G37" s="30"/>
      <c r="H37" s="31"/>
      <c r="K37" s="39" t="s">
        <v>31</v>
      </c>
      <c r="Q37" s="42">
        <f>SUM(Q38:Q39)</f>
        <v>0</v>
      </c>
      <c r="T37" s="93"/>
      <c r="U37" s="120"/>
      <c r="V37" s="120"/>
      <c r="W37" s="80"/>
      <c r="X37" s="89"/>
      <c r="Y37" s="89"/>
      <c r="Z37" s="92"/>
      <c r="AC37" s="67" t="s">
        <v>84</v>
      </c>
      <c r="AD37" s="68"/>
      <c r="AE37" s="68"/>
      <c r="AF37" s="69">
        <f>SUM(AF15:AF20)</f>
        <v>0</v>
      </c>
      <c r="AG37" s="69">
        <f>SUM(AG15:AG20)</f>
        <v>0</v>
      </c>
      <c r="AH37" s="69">
        <f>SUM(AH15:AH20)</f>
        <v>0</v>
      </c>
      <c r="AI37" s="69">
        <f>SUM(AI15:AI20)</f>
        <v>0</v>
      </c>
      <c r="AJ37" s="70">
        <f>SUM(AJ15:AJ20)</f>
        <v>0</v>
      </c>
      <c r="AM37" s="112">
        <f t="shared" ref="AM37:AS37" si="11">SUM(AM15:AM20)</f>
        <v>0</v>
      </c>
      <c r="AN37" s="69">
        <f t="shared" si="11"/>
        <v>0</v>
      </c>
      <c r="AO37" s="69">
        <f t="shared" si="11"/>
        <v>0</v>
      </c>
      <c r="AP37" s="69">
        <f t="shared" si="11"/>
        <v>0</v>
      </c>
      <c r="AQ37" s="69">
        <f t="shared" si="11"/>
        <v>0</v>
      </c>
      <c r="AR37" s="69">
        <f t="shared" si="11"/>
        <v>0</v>
      </c>
      <c r="AS37" s="96">
        <f t="shared" si="11"/>
        <v>0</v>
      </c>
      <c r="AT37" s="115">
        <f t="shared" ref="AT37" si="12">SUM(AF37:AS37)</f>
        <v>0</v>
      </c>
    </row>
    <row r="38" spans="2:46" ht="15" customHeight="1" thickTop="1" x14ac:dyDescent="0.25">
      <c r="K38" s="45" t="str">
        <f>'Données à saisir'!A37</f>
        <v>Apport personnel ou familial</v>
      </c>
      <c r="L38" s="19"/>
      <c r="M38" s="19"/>
      <c r="N38" s="19"/>
      <c r="O38" s="19"/>
      <c r="P38" s="19"/>
      <c r="Q38" s="43">
        <f>IF(ISBLANK('Données à saisir'!B37),0,'Données à saisir'!B37)</f>
        <v>0</v>
      </c>
      <c r="T38" s="93"/>
      <c r="U38" s="120"/>
      <c r="V38" s="120"/>
      <c r="W38" s="80"/>
      <c r="X38" s="89"/>
      <c r="Y38" s="89"/>
      <c r="Z38" s="92"/>
      <c r="AC38" s="93" t="s">
        <v>83</v>
      </c>
      <c r="AD38" s="51"/>
      <c r="AE38" s="51"/>
      <c r="AF38" s="66">
        <v>0</v>
      </c>
      <c r="AG38" s="89">
        <f>AF40</f>
        <v>0</v>
      </c>
      <c r="AH38" s="89">
        <f>AG40</f>
        <v>0</v>
      </c>
      <c r="AI38" s="89">
        <f>AH40</f>
        <v>0</v>
      </c>
      <c r="AJ38" s="102">
        <f>AI40</f>
        <v>0</v>
      </c>
      <c r="AM38" s="111">
        <f>AJ40</f>
        <v>0</v>
      </c>
      <c r="AN38" s="89">
        <f t="shared" ref="AN38:AS38" si="13">AM40</f>
        <v>0</v>
      </c>
      <c r="AO38" s="89">
        <f t="shared" si="13"/>
        <v>0</v>
      </c>
      <c r="AP38" s="89">
        <f t="shared" si="13"/>
        <v>0</v>
      </c>
      <c r="AQ38" s="89">
        <f t="shared" si="13"/>
        <v>0</v>
      </c>
      <c r="AR38" s="89">
        <f t="shared" si="13"/>
        <v>0</v>
      </c>
      <c r="AS38" s="97">
        <f t="shared" si="13"/>
        <v>0</v>
      </c>
      <c r="AT38" s="116"/>
    </row>
    <row r="39" spans="2:46" ht="15" customHeight="1" x14ac:dyDescent="0.25">
      <c r="K39" s="45" t="str">
        <f>'Données à saisir'!A38</f>
        <v>Apports en nature (en valeur)</v>
      </c>
      <c r="L39" s="19"/>
      <c r="M39" s="19"/>
      <c r="N39" s="19"/>
      <c r="O39" s="19"/>
      <c r="P39" s="19"/>
      <c r="Q39" s="43">
        <f>IF(ISBLANK('Données à saisir'!B38),0,'Données à saisir'!B38)</f>
        <v>0</v>
      </c>
      <c r="T39" s="93"/>
      <c r="U39" s="120"/>
      <c r="V39" s="120"/>
      <c r="W39" s="80"/>
      <c r="X39" s="89"/>
      <c r="Y39" s="89"/>
      <c r="Z39" s="92"/>
      <c r="AC39" s="72" t="s">
        <v>86</v>
      </c>
      <c r="AD39" s="56"/>
      <c r="AE39" s="56"/>
      <c r="AF39" s="62">
        <f>AF37-AF36</f>
        <v>0</v>
      </c>
      <c r="AG39" s="62">
        <f t="shared" ref="AG39:AS39" si="14">AG37-AG36</f>
        <v>0</v>
      </c>
      <c r="AH39" s="62">
        <f t="shared" si="14"/>
        <v>0</v>
      </c>
      <c r="AI39" s="62">
        <f t="shared" si="14"/>
        <v>0</v>
      </c>
      <c r="AJ39" s="71">
        <f t="shared" si="14"/>
        <v>0</v>
      </c>
      <c r="AK39" s="1"/>
      <c r="AL39" s="1"/>
      <c r="AM39" s="127">
        <f t="shared" si="14"/>
        <v>0</v>
      </c>
      <c r="AN39" s="62">
        <f t="shared" si="14"/>
        <v>0</v>
      </c>
      <c r="AO39" s="62">
        <f t="shared" si="14"/>
        <v>0</v>
      </c>
      <c r="AP39" s="62">
        <f t="shared" si="14"/>
        <v>0</v>
      </c>
      <c r="AQ39" s="62">
        <f t="shared" si="14"/>
        <v>0</v>
      </c>
      <c r="AR39" s="62">
        <f t="shared" si="14"/>
        <v>0</v>
      </c>
      <c r="AS39" s="73">
        <f t="shared" si="14"/>
        <v>0</v>
      </c>
      <c r="AT39" s="124"/>
    </row>
    <row r="40" spans="2:46" ht="15" customHeight="1" thickBot="1" x14ac:dyDescent="0.3">
      <c r="K40" s="39" t="s">
        <v>29</v>
      </c>
      <c r="L40" s="19"/>
      <c r="M40" s="19"/>
      <c r="N40" s="85" t="s">
        <v>52</v>
      </c>
      <c r="O40" s="85" t="s">
        <v>53</v>
      </c>
      <c r="P40" s="19"/>
      <c r="Q40" s="42">
        <f>SUM(Q41:Q43)</f>
        <v>0</v>
      </c>
      <c r="T40" s="67" t="s">
        <v>41</v>
      </c>
      <c r="U40" s="68"/>
      <c r="V40" s="68"/>
      <c r="W40" s="68"/>
      <c r="X40" s="69">
        <f>X15-X17-X32</f>
        <v>0</v>
      </c>
      <c r="Y40" s="69">
        <f t="shared" ref="Y40:Z40" si="15">Y15-Y17-Y32</f>
        <v>0</v>
      </c>
      <c r="Z40" s="70">
        <f t="shared" si="15"/>
        <v>0</v>
      </c>
      <c r="AC40" s="67" t="s">
        <v>87</v>
      </c>
      <c r="AD40" s="68"/>
      <c r="AE40" s="68"/>
      <c r="AF40" s="69">
        <f>AF39</f>
        <v>0</v>
      </c>
      <c r="AG40" s="69">
        <f>AG38+AG39</f>
        <v>0</v>
      </c>
      <c r="AH40" s="69">
        <f>AH38+AH39</f>
        <v>0</v>
      </c>
      <c r="AI40" s="69">
        <f>AI38+AI39</f>
        <v>0</v>
      </c>
      <c r="AJ40" s="70">
        <f t="shared" ref="AJ40:AS40" si="16">AJ38+AJ39</f>
        <v>0</v>
      </c>
      <c r="AM40" s="112">
        <f t="shared" si="16"/>
        <v>0</v>
      </c>
      <c r="AN40" s="69">
        <f t="shared" si="16"/>
        <v>0</v>
      </c>
      <c r="AO40" s="69">
        <f t="shared" si="16"/>
        <v>0</v>
      </c>
      <c r="AP40" s="69">
        <f t="shared" si="16"/>
        <v>0</v>
      </c>
      <c r="AQ40" s="69">
        <f t="shared" si="16"/>
        <v>0</v>
      </c>
      <c r="AR40" s="69">
        <f t="shared" si="16"/>
        <v>0</v>
      </c>
      <c r="AS40" s="96">
        <f t="shared" si="16"/>
        <v>0</v>
      </c>
      <c r="AT40" s="115"/>
    </row>
    <row r="41" spans="2:46" ht="15" customHeight="1" thickTop="1" x14ac:dyDescent="0.25">
      <c r="B41" s="24"/>
      <c r="C41" s="25"/>
      <c r="D41" s="25"/>
      <c r="E41" s="25"/>
      <c r="F41" s="25"/>
      <c r="G41" s="25"/>
      <c r="H41" s="26"/>
      <c r="K41" s="45" t="str">
        <f>IF(ISBLANK('Données à saisir'!A39),"",'Données à saisir'!A39)</f>
        <v>Prêt n°1 (nom de la banque)</v>
      </c>
      <c r="L41" s="19"/>
      <c r="M41" s="19"/>
      <c r="N41" s="152">
        <f>IF(ISBLANK('Données à saisir'!C39),"",'Données à saisir'!C39)</f>
        <v>0.02</v>
      </c>
      <c r="O41" s="84">
        <f>IF(ISBLANK('Données à saisir'!D39),"",'Données à saisir'!D39)</f>
        <v>240</v>
      </c>
      <c r="P41" s="19"/>
      <c r="Q41" s="43">
        <f>IF(ISBLANK('Données à saisir'!B39),0,'Données à saisir'!B39)</f>
        <v>0</v>
      </c>
      <c r="T41" s="50"/>
      <c r="U41" s="53"/>
      <c r="V41" s="53"/>
      <c r="W41" s="53"/>
      <c r="X41" s="62"/>
      <c r="Y41" s="62"/>
      <c r="Z41" s="59"/>
      <c r="AC41" s="93"/>
      <c r="AD41" s="51"/>
      <c r="AE41" s="51"/>
      <c r="AF41" s="128" t="str">
        <f>IF(AF40&lt;0,AF40,"")</f>
        <v/>
      </c>
      <c r="AG41" s="128" t="str">
        <f t="shared" ref="AG41:AS41" si="17">IF(AG40&lt;0,AG40,"")</f>
        <v/>
      </c>
      <c r="AH41" s="128" t="str">
        <f t="shared" si="17"/>
        <v/>
      </c>
      <c r="AI41" s="128" t="str">
        <f t="shared" si="17"/>
        <v/>
      </c>
      <c r="AJ41" s="129" t="str">
        <f t="shared" si="17"/>
        <v/>
      </c>
      <c r="AK41" s="130" t="str">
        <f t="shared" si="17"/>
        <v/>
      </c>
      <c r="AL41" s="130" t="str">
        <f t="shared" si="17"/>
        <v/>
      </c>
      <c r="AM41" s="131" t="str">
        <f t="shared" si="17"/>
        <v/>
      </c>
      <c r="AN41" s="128" t="str">
        <f t="shared" si="17"/>
        <v/>
      </c>
      <c r="AO41" s="128" t="str">
        <f t="shared" si="17"/>
        <v/>
      </c>
      <c r="AP41" s="128" t="str">
        <f t="shared" si="17"/>
        <v/>
      </c>
      <c r="AQ41" s="128" t="str">
        <f t="shared" si="17"/>
        <v/>
      </c>
      <c r="AR41" s="128" t="str">
        <f t="shared" si="17"/>
        <v/>
      </c>
      <c r="AS41" s="132" t="str">
        <f t="shared" si="17"/>
        <v/>
      </c>
      <c r="AT41" s="141">
        <f>SUM(AF41:AS41)</f>
        <v>0</v>
      </c>
    </row>
    <row r="42" spans="2:46" ht="15" customHeight="1" thickBot="1" x14ac:dyDescent="0.3">
      <c r="B42" s="27"/>
      <c r="C42" s="190" t="str">
        <f>IF(ISBLANK('Données à saisir'!B9),"",('Données à saisir'!B9))</f>
        <v/>
      </c>
      <c r="D42" s="190"/>
      <c r="E42" s="190"/>
      <c r="F42" s="190"/>
      <c r="G42" s="190"/>
      <c r="H42" s="28"/>
      <c r="K42" s="45" t="str">
        <f>IF(ISBLANK('Données à saisir'!A40),"",'Données à saisir'!A40)</f>
        <v>Prêt n°2 (nom de la banque)</v>
      </c>
      <c r="L42" s="19"/>
      <c r="M42" s="19"/>
      <c r="N42" s="152" t="str">
        <f>IF(ISBLANK('Données à saisir'!C40),"",'Données à saisir'!C40)</f>
        <v/>
      </c>
      <c r="O42" s="84" t="str">
        <f>IF(ISBLANK('Données à saisir'!D40),"",'Données à saisir'!D40)</f>
        <v/>
      </c>
      <c r="P42" s="19"/>
      <c r="Q42" s="43">
        <f>IF(ISBLANK('Données à saisir'!B40),0,'Données à saisir'!B40)</f>
        <v>0</v>
      </c>
      <c r="T42" s="50" t="s">
        <v>43</v>
      </c>
      <c r="U42" s="53"/>
      <c r="V42" s="53"/>
      <c r="W42" s="53"/>
      <c r="X42" s="62">
        <f>IF(ISERROR('Données à saisir'!B65+SUM('Données à saisir'!G46:G48)),0,'Données à saisir'!B65+SUM('Données à saisir'!G46:G48))</f>
        <v>0</v>
      </c>
      <c r="Y42" s="62">
        <f>'Données à saisir'!C65+SUM('Données à saisir'!H46:H48)</f>
        <v>0</v>
      </c>
      <c r="Z42" s="59">
        <f>'Données à saisir'!D65+SUM('Données à saisir'!I46:I48)</f>
        <v>0</v>
      </c>
      <c r="AC42" s="101"/>
      <c r="AD42" s="55"/>
      <c r="AE42" s="55"/>
      <c r="AF42" s="63"/>
      <c r="AG42" s="63"/>
      <c r="AH42" s="63"/>
      <c r="AI42" s="63"/>
      <c r="AJ42" s="61"/>
      <c r="AM42" s="113"/>
      <c r="AN42" s="63"/>
      <c r="AO42" s="63"/>
      <c r="AP42" s="63"/>
      <c r="AQ42" s="63"/>
      <c r="AR42" s="63"/>
      <c r="AS42" s="98"/>
      <c r="AT42" s="117"/>
    </row>
    <row r="43" spans="2:46" ht="15" customHeight="1" x14ac:dyDescent="0.25">
      <c r="B43" s="27"/>
      <c r="C43" s="191" t="str">
        <f>IF(ISBLANK('Données à saisir'!B10),"",('Données à saisir'!B10))</f>
        <v/>
      </c>
      <c r="D43" s="191"/>
      <c r="E43" s="191"/>
      <c r="F43" s="191"/>
      <c r="G43" s="191"/>
      <c r="H43" s="28"/>
      <c r="K43" s="45" t="str">
        <f>IF(ISBLANK('Données à saisir'!A41),"",'Données à saisir'!A41)</f>
        <v>Prêt n°3 (nom de la banque)</v>
      </c>
      <c r="L43" s="19"/>
      <c r="M43" s="19"/>
      <c r="N43" s="152" t="str">
        <f>IF(ISBLANK('Données à saisir'!C41),"",'Données à saisir'!C41)</f>
        <v/>
      </c>
      <c r="O43" s="84" t="str">
        <f>IF(ISBLANK('Données à saisir'!D41),"",'Données à saisir'!D41)</f>
        <v/>
      </c>
      <c r="P43" s="19"/>
      <c r="Q43" s="43">
        <f>IF(ISBLANK('Données à saisir'!B41),0,'Données à saisir'!B41)</f>
        <v>0</v>
      </c>
      <c r="T43" s="50" t="s">
        <v>150</v>
      </c>
      <c r="U43" s="53"/>
      <c r="V43" s="53"/>
      <c r="W43" s="53"/>
      <c r="X43" s="62">
        <f>IF(ISERROR(SUM('Données à saisir'!J46:J48)),0,SUM('Données à saisir'!J46:J48))</f>
        <v>0</v>
      </c>
      <c r="Y43" s="62">
        <f>IF(ISERROR(SUM('Données à saisir'!K46:K48)),0,SUM('Données à saisir'!K46:K48))</f>
        <v>0</v>
      </c>
      <c r="Z43" s="59">
        <f>IF(ISERROR(SUM('Données à saisir'!L46:L48)),0,SUM('Données à saisir'!L46:L48))</f>
        <v>0</v>
      </c>
      <c r="AC43" s="87"/>
      <c r="AD43" s="53"/>
      <c r="AE43" s="53"/>
      <c r="AF43" s="86"/>
      <c r="AG43" s="86"/>
      <c r="AH43" s="86"/>
      <c r="AI43" s="86"/>
      <c r="AJ43" s="86"/>
      <c r="AS43" s="79"/>
    </row>
    <row r="44" spans="2:46" ht="15" customHeight="1" x14ac:dyDescent="0.25">
      <c r="B44" s="27"/>
      <c r="C44" s="191" t="str">
        <f>IF(ISBLANK('Données à saisir'!B11),"",('Données à saisir'!B11))</f>
        <v/>
      </c>
      <c r="D44" s="191"/>
      <c r="E44" s="191"/>
      <c r="F44" s="191"/>
      <c r="G44" s="191"/>
      <c r="H44" s="28"/>
      <c r="K44" s="39"/>
      <c r="L44" s="19"/>
      <c r="M44" s="19"/>
      <c r="N44" s="19"/>
      <c r="O44" s="19"/>
      <c r="P44" s="19"/>
      <c r="Q44" s="42"/>
      <c r="T44" s="50"/>
      <c r="U44" s="53"/>
      <c r="V44" s="53"/>
      <c r="W44" s="53"/>
      <c r="X44" s="62"/>
      <c r="Y44" s="62"/>
      <c r="Z44" s="59"/>
      <c r="AC44" s="53"/>
      <c r="AD44" s="51"/>
      <c r="AE44" s="51"/>
      <c r="AF44" s="86"/>
      <c r="AG44" s="86"/>
      <c r="AH44" s="86"/>
      <c r="AI44" s="86"/>
      <c r="AJ44" s="86"/>
      <c r="AS44" s="79"/>
      <c r="AT44" s="79"/>
    </row>
    <row r="45" spans="2:46" ht="15" customHeight="1" x14ac:dyDescent="0.25">
      <c r="B45" s="27"/>
      <c r="C45" s="19"/>
      <c r="D45" s="19"/>
      <c r="E45" s="19"/>
      <c r="F45" s="19"/>
      <c r="G45" s="19"/>
      <c r="H45" s="28"/>
      <c r="K45" s="39" t="str">
        <f>IF(ISBLANK('Données à saisir'!A42),"",'Données à saisir'!A42)</f>
        <v>Autre financement (libellé)</v>
      </c>
      <c r="L45" s="19"/>
      <c r="M45" s="19"/>
      <c r="N45" s="19"/>
      <c r="O45" s="19"/>
      <c r="P45" s="19"/>
      <c r="Q45" s="42" t="str">
        <f>IF(ISBLANK('Données à saisir'!B42),"",'Données à saisir'!B42)</f>
        <v/>
      </c>
      <c r="T45" s="67" t="s">
        <v>42</v>
      </c>
      <c r="U45" s="68"/>
      <c r="V45" s="68"/>
      <c r="W45" s="68"/>
      <c r="X45" s="69">
        <f>X40-X42-X43</f>
        <v>0</v>
      </c>
      <c r="Y45" s="69">
        <f>Y40-Y42-Y43</f>
        <v>0</v>
      </c>
      <c r="Z45" s="70">
        <f>Z40-Z42-Z43</f>
        <v>0</v>
      </c>
      <c r="AC45" s="87"/>
      <c r="AD45" s="51"/>
      <c r="AE45" s="51"/>
      <c r="AF45" s="86"/>
      <c r="AG45" s="86"/>
      <c r="AH45" s="86"/>
      <c r="AI45" s="86"/>
      <c r="AJ45" s="86"/>
    </row>
    <row r="46" spans="2:46" ht="15" customHeight="1" x14ac:dyDescent="0.25">
      <c r="B46" s="27"/>
      <c r="C46" s="19"/>
      <c r="D46" s="19"/>
      <c r="E46" s="19"/>
      <c r="F46" s="19"/>
      <c r="G46" s="19"/>
      <c r="H46" s="28"/>
      <c r="K46" s="36"/>
      <c r="Q46" s="168"/>
      <c r="T46" s="50"/>
      <c r="U46" s="51"/>
      <c r="V46" s="51"/>
      <c r="W46" s="51"/>
      <c r="X46" s="62"/>
      <c r="Y46" s="62"/>
      <c r="Z46" s="59"/>
      <c r="AC46" s="88"/>
      <c r="AD46" s="51"/>
      <c r="AE46" s="51"/>
      <c r="AF46" s="95"/>
      <c r="AG46" s="95"/>
      <c r="AH46" s="95"/>
      <c r="AI46" s="95"/>
      <c r="AJ46" s="86"/>
    </row>
    <row r="47" spans="2:46" ht="15" customHeight="1" x14ac:dyDescent="0.25">
      <c r="B47" s="27"/>
      <c r="C47" s="187">
        <f ca="1">TODAY()</f>
        <v>43391</v>
      </c>
      <c r="D47" s="188"/>
      <c r="E47" s="188"/>
      <c r="F47" s="188"/>
      <c r="G47" s="188"/>
      <c r="H47" s="28"/>
      <c r="K47" s="36"/>
      <c r="Q47" s="49"/>
      <c r="T47" s="67" t="s">
        <v>54</v>
      </c>
      <c r="U47" s="68"/>
      <c r="V47" s="68"/>
      <c r="W47" s="68"/>
      <c r="X47" s="69">
        <f>X45-SUM(X46)</f>
        <v>0</v>
      </c>
      <c r="Y47" s="69">
        <f>Y45-SUM(Y46)</f>
        <v>0</v>
      </c>
      <c r="Z47" s="70">
        <f>Z45-SUM(Z46)</f>
        <v>0</v>
      </c>
      <c r="AC47" s="53"/>
      <c r="AD47" s="51"/>
      <c r="AE47" s="51"/>
      <c r="AF47" s="86"/>
      <c r="AG47" s="86"/>
      <c r="AH47" s="86"/>
      <c r="AI47" s="86"/>
      <c r="AJ47" s="86"/>
    </row>
    <row r="48" spans="2:46" ht="15" customHeight="1" thickBot="1" x14ac:dyDescent="0.3">
      <c r="B48" s="29"/>
      <c r="C48" s="30"/>
      <c r="D48" s="30"/>
      <c r="E48" s="30"/>
      <c r="F48" s="30"/>
      <c r="G48" s="30"/>
      <c r="H48" s="31"/>
      <c r="K48" s="47"/>
      <c r="L48" s="37"/>
      <c r="M48" s="37"/>
      <c r="N48" s="37"/>
      <c r="O48" s="48" t="s">
        <v>33</v>
      </c>
      <c r="P48" s="37"/>
      <c r="Q48" s="46">
        <f>SUM(Q37,Q40,Q44:Q45)</f>
        <v>0</v>
      </c>
      <c r="T48" s="54"/>
      <c r="U48" s="55"/>
      <c r="V48" s="55"/>
      <c r="W48" s="55"/>
      <c r="X48" s="63"/>
      <c r="Y48" s="64"/>
      <c r="Z48" s="61"/>
      <c r="AC48" s="88"/>
      <c r="AD48" s="51"/>
      <c r="AE48" s="51"/>
      <c r="AF48" s="86"/>
      <c r="AG48" s="86"/>
      <c r="AH48" s="86"/>
      <c r="AI48" s="95"/>
      <c r="AJ48" s="86"/>
    </row>
    <row r="49" spans="2:46" s="4" customFormat="1" ht="26.25" customHeight="1" thickTop="1" x14ac:dyDescent="0.25">
      <c r="B49" s="119" t="s">
        <v>97</v>
      </c>
      <c r="H49" s="4">
        <v>1</v>
      </c>
      <c r="K49" s="119" t="s">
        <v>97</v>
      </c>
      <c r="Q49" s="4">
        <v>2</v>
      </c>
      <c r="S49" s="119"/>
      <c r="T49" s="119" t="s">
        <v>97</v>
      </c>
      <c r="Z49" s="4">
        <v>3</v>
      </c>
      <c r="AC49" s="119" t="s">
        <v>97</v>
      </c>
      <c r="AJ49" s="4">
        <v>4</v>
      </c>
      <c r="AM49" s="119" t="s">
        <v>97</v>
      </c>
      <c r="AT49" s="4">
        <v>5</v>
      </c>
    </row>
    <row r="51" spans="2:46" ht="15" customHeight="1" x14ac:dyDescent="0.25">
      <c r="X51" s="79"/>
      <c r="AG51" s="109"/>
      <c r="AH51" s="109"/>
    </row>
    <row r="52" spans="2:46" ht="15" customHeight="1" x14ac:dyDescent="0.25">
      <c r="Z52" s="79"/>
    </row>
    <row r="53" spans="2:46" ht="15" customHeight="1" x14ac:dyDescent="0.25">
      <c r="X53" s="79"/>
    </row>
    <row r="54" spans="2:46" ht="15" customHeight="1" x14ac:dyDescent="0.25">
      <c r="X54" s="79"/>
    </row>
  </sheetData>
  <sheetProtection algorithmName="SHA-512" hashValue="GqrG8YIHJ8l1oS9bG2F3+6QE2i0FlJNcp6QbqeE+yU23w0nMkMyG7vC1EKTqcN1TpA91TH06ZSLdDZYOcLV38Q==" saltValue="uk8vHPz1EN+IJ0foIYTRcQ==" spinCount="100000" sheet="1" objects="1" scenarios="1"/>
  <mergeCells count="33">
    <mergeCell ref="AM2:AT4"/>
    <mergeCell ref="AF13:AF14"/>
    <mergeCell ref="AG13:AG14"/>
    <mergeCell ref="AH13:AH14"/>
    <mergeCell ref="AI13:AI14"/>
    <mergeCell ref="AJ13:AJ14"/>
    <mergeCell ref="AM13:AM14"/>
    <mergeCell ref="AN13:AN14"/>
    <mergeCell ref="AO13:AO14"/>
    <mergeCell ref="AP13:AP14"/>
    <mergeCell ref="AQ13:AQ14"/>
    <mergeCell ref="AR13:AR14"/>
    <mergeCell ref="AS13:AS14"/>
    <mergeCell ref="AT13:AT14"/>
    <mergeCell ref="AC2:AJ4"/>
    <mergeCell ref="B14:H20"/>
    <mergeCell ref="Z8:Z9"/>
    <mergeCell ref="Q34:Q35"/>
    <mergeCell ref="K34:P35"/>
    <mergeCell ref="T2:Z4"/>
    <mergeCell ref="X8:X9"/>
    <mergeCell ref="Y8:Y9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4" manualBreakCount="4">
    <brk id="9" max="48" man="1"/>
    <brk id="18" max="48" man="1"/>
    <brk id="27" max="48" man="1"/>
    <brk id="3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1"/>
  <sheetViews>
    <sheetView showGridLines="0" zoomScale="110" zoomScaleNormal="110" workbookViewId="0">
      <selection activeCell="A35" sqref="A35"/>
    </sheetView>
  </sheetViews>
  <sheetFormatPr baseColWidth="10" defaultRowHeight="15" x14ac:dyDescent="0.25"/>
  <cols>
    <col min="1" max="1" width="12.42578125" bestFit="1" customWidth="1"/>
  </cols>
  <sheetData>
    <row r="6" spans="1:9" ht="18.75" x14ac:dyDescent="0.3">
      <c r="A6" s="160" t="s">
        <v>157</v>
      </c>
    </row>
    <row r="7" spans="1:9" ht="9" customHeight="1" x14ac:dyDescent="0.3">
      <c r="A7" s="160"/>
    </row>
    <row r="8" spans="1:9" x14ac:dyDescent="0.25">
      <c r="B8" t="s">
        <v>99</v>
      </c>
    </row>
    <row r="9" spans="1:9" x14ac:dyDescent="0.25">
      <c r="B9" s="1" t="s">
        <v>98</v>
      </c>
      <c r="C9" s="230" t="s">
        <v>154</v>
      </c>
      <c r="D9" s="230"/>
      <c r="E9" s="230"/>
      <c r="F9" s="230"/>
      <c r="G9" s="230"/>
      <c r="H9" s="230"/>
      <c r="I9" s="167" t="s">
        <v>105</v>
      </c>
    </row>
    <row r="10" spans="1:9" ht="30.75" customHeight="1" x14ac:dyDescent="0.25"/>
    <row r="11" spans="1:9" ht="18.75" x14ac:dyDescent="0.3">
      <c r="A11" s="229" t="s">
        <v>158</v>
      </c>
    </row>
    <row r="13" spans="1:9" x14ac:dyDescent="0.25">
      <c r="B13" t="s">
        <v>159</v>
      </c>
    </row>
    <row r="14" spans="1:9" x14ac:dyDescent="0.25">
      <c r="B14" t="s">
        <v>155</v>
      </c>
    </row>
    <row r="15" spans="1:9" x14ac:dyDescent="0.25">
      <c r="B15" s="1" t="s">
        <v>98</v>
      </c>
      <c r="C15" s="230" t="s">
        <v>156</v>
      </c>
      <c r="D15" s="231"/>
      <c r="E15" s="231"/>
      <c r="F15" s="231"/>
      <c r="G15" s="231"/>
      <c r="H15" s="231"/>
      <c r="I15" s="167" t="s">
        <v>105</v>
      </c>
    </row>
    <row r="17" spans="1:1" ht="35.25" customHeight="1" x14ac:dyDescent="0.25"/>
    <row r="18" spans="1:1" x14ac:dyDescent="0.25">
      <c r="A18" s="165" t="s">
        <v>102</v>
      </c>
    </row>
    <row r="19" spans="1:1" x14ac:dyDescent="0.25">
      <c r="A19" s="161" t="s">
        <v>100</v>
      </c>
    </row>
    <row r="20" spans="1:1" x14ac:dyDescent="0.25">
      <c r="A20" s="164" t="s">
        <v>101</v>
      </c>
    </row>
    <row r="21" spans="1:1" x14ac:dyDescent="0.25">
      <c r="A21" s="166" t="s">
        <v>103</v>
      </c>
    </row>
  </sheetData>
  <sheetProtection password="E1A0" sheet="1" objects="1" scenarios="1"/>
  <mergeCells count="2">
    <mergeCell ref="C9:H9"/>
    <mergeCell ref="C15:H15"/>
  </mergeCells>
  <hyperlinks>
    <hyperlink ref="C9" r:id="rId1"/>
    <hyperlink ref="A20" r:id="rId2"/>
    <hyperlink ref="C15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2018-05-18T10:16:09Z</cp:lastPrinted>
  <dcterms:created xsi:type="dcterms:W3CDTF">2016-07-10T11:43:10Z</dcterms:created>
  <dcterms:modified xsi:type="dcterms:W3CDTF">2018-10-18T10:09:39Z</dcterms:modified>
</cp:coreProperties>
</file>