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ean-Marie\Documents\07 PROJET WIKICREA\05 SITE CREER ENTREPRISE\fichiers excel\Fiches de paie\"/>
    </mc:Choice>
  </mc:AlternateContent>
  <workbookProtection workbookAlgorithmName="SHA-512" workbookHashValue="3+9R4e3cTGQx0E07YIJBWdWqHS0w7uqNfyCFiLKn6QhdMKq06Xe55ZVPXtO3g2wyr1PE3OgUwotlYAikgeZ9SA==" workbookSaltValue="63oO29naAy7F3UjV0dajlg==" workbookSpinCount="100000" lockStructure="1"/>
  <bookViews>
    <workbookView xWindow="0" yWindow="0" windowWidth="24000" windowHeight="9735"/>
  </bookViews>
  <sheets>
    <sheet name="Données à saisir" sheetId="2" r:id="rId1"/>
    <sheet name="Bulletin de paie à imprimer" sheetId="1" r:id="rId2"/>
    <sheet name="Saisie libre" sheetId="3" r:id="rId3"/>
  </sheets>
  <definedNames>
    <definedName name="_xlnm.Print_Area" localSheetId="1">'Bulletin de paie à imprimer'!$A$3:$M$59</definedName>
    <definedName name="_xlnm.Print_Area" localSheetId="0">'Données à saisir'!$A$1:$D$45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1" l="1"/>
  <c r="H23" i="1" l="1"/>
  <c r="F39" i="1" s="1"/>
  <c r="J39" i="1" s="1"/>
  <c r="B31" i="2"/>
  <c r="H31" i="2" s="1"/>
  <c r="G28" i="1" s="1"/>
  <c r="F46" i="1"/>
  <c r="K46" i="1" s="1"/>
  <c r="H24" i="2"/>
  <c r="H25" i="2" s="1"/>
  <c r="F35" i="1" l="1"/>
  <c r="F37" i="1"/>
  <c r="J37" i="1" s="1"/>
  <c r="K37" i="1" s="1"/>
  <c r="F36" i="1"/>
  <c r="K36" i="1" s="1"/>
  <c r="G39" i="1"/>
  <c r="H39" i="1" s="1"/>
  <c r="K39" i="1"/>
  <c r="K38" i="1"/>
  <c r="F33" i="1"/>
  <c r="K33" i="1" s="1"/>
  <c r="F30" i="1"/>
  <c r="K30" i="1" s="1"/>
  <c r="H28" i="2"/>
  <c r="H29" i="2" s="1"/>
  <c r="H26" i="2"/>
  <c r="F41" i="1" s="1"/>
  <c r="H46" i="1"/>
  <c r="F42" i="1"/>
  <c r="K42" i="1" s="1"/>
  <c r="F27" i="1" s="1"/>
  <c r="J34" i="1"/>
  <c r="G37" i="1" l="1"/>
  <c r="H37" i="1" s="1"/>
  <c r="H38" i="1" s="1"/>
  <c r="H41" i="1"/>
  <c r="K41" i="1"/>
  <c r="F26" i="1"/>
  <c r="E2" i="1"/>
  <c r="D16" i="1" s="1"/>
  <c r="H3" i="2"/>
  <c r="H4" i="2"/>
  <c r="H5" i="2"/>
  <c r="H6" i="2"/>
  <c r="H7" i="2"/>
  <c r="H8" i="2"/>
  <c r="H9" i="2"/>
  <c r="H10" i="2"/>
  <c r="H11" i="2"/>
  <c r="H12" i="2"/>
  <c r="H13" i="2"/>
  <c r="H14" i="2"/>
  <c r="H15" i="2"/>
  <c r="H16" i="2"/>
  <c r="H17" i="2"/>
  <c r="H2" i="2"/>
  <c r="D17" i="1"/>
  <c r="D11" i="1"/>
  <c r="D13" i="1"/>
  <c r="D12" i="1"/>
  <c r="D14" i="1"/>
  <c r="G12" i="1"/>
  <c r="G11" i="1"/>
  <c r="G10" i="1"/>
  <c r="D8" i="1"/>
  <c r="G9" i="1"/>
  <c r="D7" i="1"/>
  <c r="D6" i="1"/>
  <c r="H26" i="1" l="1"/>
  <c r="F40" i="1"/>
  <c r="F29" i="1"/>
  <c r="K29" i="1" s="1"/>
  <c r="F28" i="1"/>
  <c r="F31" i="1"/>
  <c r="F44" i="1"/>
  <c r="K44" i="1" s="1"/>
  <c r="F34" i="1"/>
  <c r="K34" i="1" s="1"/>
  <c r="H27" i="1"/>
  <c r="F43" i="1"/>
  <c r="K43" i="1" s="1"/>
  <c r="F32" i="1"/>
  <c r="K32" i="1" s="1"/>
  <c r="H36" i="1"/>
  <c r="H30" i="1"/>
  <c r="D15" i="1"/>
  <c r="H40" i="1" l="1"/>
  <c r="K40" i="1"/>
  <c r="H31" i="1"/>
  <c r="K31" i="1"/>
  <c r="H35" i="1"/>
  <c r="K35" i="1"/>
  <c r="H28" i="1"/>
  <c r="K28" i="1"/>
  <c r="K54" i="1" l="1"/>
  <c r="H48" i="1"/>
  <c r="K48" i="1"/>
  <c r="G63" i="1" l="1"/>
  <c r="G62" i="1"/>
  <c r="K53" i="1"/>
  <c r="H50" i="1"/>
</calcChain>
</file>

<file path=xl/sharedStrings.xml><?xml version="1.0" encoding="utf-8"?>
<sst xmlns="http://schemas.openxmlformats.org/spreadsheetml/2006/main" count="738" uniqueCount="660">
  <si>
    <t>Mise à jour le 01/01/2015</t>
  </si>
  <si>
    <t>Taux de cotisations salariales</t>
  </si>
  <si>
    <t>Prise en charge effective</t>
  </si>
  <si>
    <t>Taux</t>
  </si>
  <si>
    <t>Contribution de solidarité autonomie</t>
  </si>
  <si>
    <t>SALAIRE NET IMPOSABLE</t>
  </si>
  <si>
    <t>SALAIRE NET A PAYER</t>
  </si>
  <si>
    <t>BULLETIN DE PAIE</t>
  </si>
  <si>
    <t>ENTREPRISE :</t>
  </si>
  <si>
    <t>Code postal :</t>
  </si>
  <si>
    <t>Ville :</t>
  </si>
  <si>
    <t>Raison sociale (se terminant par "SAS") :</t>
  </si>
  <si>
    <t>Adresse :</t>
  </si>
  <si>
    <t>Prénom suivi du nom :</t>
  </si>
  <si>
    <t>Jacques Dupont</t>
  </si>
  <si>
    <t>28 rue des Coquelicots</t>
  </si>
  <si>
    <t>Paris</t>
  </si>
  <si>
    <t>75001</t>
  </si>
  <si>
    <t>Larnaudie SAS</t>
  </si>
  <si>
    <t>44 bld Lestournel</t>
  </si>
  <si>
    <t>Données à saisir</t>
  </si>
  <si>
    <t>1) Personne pour laquelle le bulletin de paie est établi</t>
  </si>
  <si>
    <t>3) Données concernant l'entreprise</t>
  </si>
  <si>
    <t>Numéro URSSAF :</t>
  </si>
  <si>
    <t>Numéro SIRET :</t>
  </si>
  <si>
    <t>Code APE :</t>
  </si>
  <si>
    <t>Date de paiement :</t>
  </si>
  <si>
    <t>Ce bulletin est établi pour le mois de :</t>
  </si>
  <si>
    <t>Attention :</t>
  </si>
  <si>
    <t>Saisir dans les cases vertes ; le bulletin de paie apparaîtra dans l'onglet suivant</t>
  </si>
  <si>
    <t>Janvier 2017</t>
  </si>
  <si>
    <t>Février 2017</t>
  </si>
  <si>
    <t>Mars 2017</t>
  </si>
  <si>
    <t>Avril 2017</t>
  </si>
  <si>
    <t>Mai 2017</t>
  </si>
  <si>
    <t>Juin 2017</t>
  </si>
  <si>
    <t>Juillet 2017</t>
  </si>
  <si>
    <t>Août 2017</t>
  </si>
  <si>
    <t>Septembre 2017</t>
  </si>
  <si>
    <t>Octobre 2017</t>
  </si>
  <si>
    <t>Novembre 2017</t>
  </si>
  <si>
    <t>Décembre 2017</t>
  </si>
  <si>
    <t>Janvier 2018</t>
  </si>
  <si>
    <t>Février 2018</t>
  </si>
  <si>
    <t>Mars 2018</t>
  </si>
  <si>
    <t>Avril 2018</t>
  </si>
  <si>
    <t xml:space="preserve">         (choisir dans la liste)</t>
  </si>
  <si>
    <t>244 245 889 00014</t>
  </si>
  <si>
    <t>4578Z</t>
  </si>
  <si>
    <t>Numéro de Sécurité Sociale :</t>
  </si>
  <si>
    <t>2 12 25 25 25 25 25 25 25 255</t>
  </si>
  <si>
    <t>Lieu de paiement :</t>
  </si>
  <si>
    <t>01225855452523365222</t>
  </si>
  <si>
    <t>Période :</t>
  </si>
  <si>
    <t>Emploi :</t>
  </si>
  <si>
    <t>Titre dans l'entreprise :</t>
  </si>
  <si>
    <t>Président</t>
  </si>
  <si>
    <t>Directeur Général</t>
  </si>
  <si>
    <t>du 01/01/2017 au 31/01/2017</t>
  </si>
  <si>
    <t>du 01/01/2018 au 31/01/2018</t>
  </si>
  <si>
    <t>du 01/02/2017 au 28/02/2017</t>
  </si>
  <si>
    <t>du 01/03/2017 au 31/03/2017</t>
  </si>
  <si>
    <t>du 01/04/2017 au 30/04/2017</t>
  </si>
  <si>
    <t>du 01/05/2017 au 31/05/2017</t>
  </si>
  <si>
    <t>du 01/06/2017 au 30/06/2017</t>
  </si>
  <si>
    <t>du 01/07/2017 au 31/07/2017</t>
  </si>
  <si>
    <t>du 01/08/2017 au 31/08/2017</t>
  </si>
  <si>
    <t>du 01/09/2017 au 30/09/2017</t>
  </si>
  <si>
    <t>du 01/10/2017 au 31/10/2017</t>
  </si>
  <si>
    <t>du 01/11/2017 au 30/11/2017</t>
  </si>
  <si>
    <t>du 01/12/2017 au 31/12/2017</t>
  </si>
  <si>
    <t>du 01/02/2018 au 28/02/2018</t>
  </si>
  <si>
    <t>du 01/03/2018 au 31/03/2018</t>
  </si>
  <si>
    <t>du 01/04/2018 au 30/04/2018</t>
  </si>
  <si>
    <t>Rappel mois :</t>
  </si>
  <si>
    <t>RUBRIQUES</t>
  </si>
  <si>
    <t>Nombre ou base</t>
  </si>
  <si>
    <t>TAUX</t>
  </si>
  <si>
    <t>MONTANT</t>
  </si>
  <si>
    <t>Salaire fixe</t>
  </si>
  <si>
    <t>Retenues :</t>
  </si>
  <si>
    <t>Montant</t>
  </si>
  <si>
    <t>CHARGES PATRONALES</t>
  </si>
  <si>
    <t>Montant mensuel frais mutuelle obligatoire :</t>
  </si>
  <si>
    <t>Le créateur de ce document ne saurait être tenu responsable d'éventuelles erreurs.</t>
  </si>
  <si>
    <t>CSG (déductible)</t>
  </si>
  <si>
    <t>CSG et CRDS (non déductibles)</t>
  </si>
  <si>
    <t xml:space="preserve"> - </t>
  </si>
  <si>
    <t>S.S. Maladie</t>
  </si>
  <si>
    <t>S.S. Vieillesse plafonnée</t>
  </si>
  <si>
    <t>S.S. Vieillesse déplafonnée</t>
  </si>
  <si>
    <t xml:space="preserve">S.S. Allocations familiales </t>
  </si>
  <si>
    <t>S.S. Aide au logement</t>
  </si>
  <si>
    <t>S.S. Accidents du travail</t>
  </si>
  <si>
    <t>4) Données concernant le taux de cotisations sociales accident du travail</t>
  </si>
  <si>
    <t>Le taux de cotisations sociales relatif aux accidents du travail varie en fonction du secteur d'activité de votre entreprise.</t>
  </si>
  <si>
    <t>TARIF DES COTISATIONS D’ACCIDENTS DU TRAVAIL ET MALADIES PROFESSIONNELLES DES INDUSTRIES DE LA MÉTALLURGIE</t>
  </si>
  <si>
    <t>Nature du risque</t>
  </si>
  <si>
    <t>Code risque</t>
  </si>
  <si>
    <t>Taux net (en %)</t>
  </si>
  <si>
    <t> Fonderie de fonte, d’acier moulé ou de fonte malléable. Fabrication de fonte, d’acier, d’articles ou tubes en fonte. Fabrication de radiateurs, de chaudières pour le chauffage central, la cuisine.</t>
  </si>
  <si>
    <t>27.1ZF</t>
  </si>
  <si>
    <t>Métallurgie des métaux non ferreux et précieux. Laminage à chaud ou relaminage sans fabrication de fonte ni d’acier.</t>
  </si>
  <si>
    <t>27.4CH</t>
  </si>
  <si>
    <t>Fonderie des métaux légers ou non ferreux.</t>
  </si>
  <si>
    <t>27.5EB</t>
  </si>
  <si>
    <t>Construction métallique, fabrication de charpentes ; fournitures et armatures métalliques préparées pour le béton armé (préparation des armatures en ateliers hors chantiers). Travail à froid des métaux (étirage, laminage, profilage, pliage, tréfilage) et métallurgie des ferro-alliages.</t>
  </si>
  <si>
    <t>28.1AD</t>
  </si>
  <si>
    <t>Fabrication d’articles, de meubles et menuiseries, de fûts et emballages métalliques, de fils et câbles isolés. Fabrication de bouchage, d’emballage, de ferblanterie, de conditionnement métallique. Repoussage des métaux en feuilles. Fabrication d’accessoires d’ameublement en bronze et/ou fer forgé.</t>
  </si>
  <si>
    <t>28.1CB</t>
  </si>
  <si>
    <t>Chaudronnerie et soudure.</t>
  </si>
  <si>
    <t> 28.3CG</t>
  </si>
  <si>
    <t> 4,7</t>
  </si>
  <si>
    <t>Fabrication de tubes en acier ou de tubes isolateurs (sauf tubes en fonte). Fabrication de chaudronnerie de contenants (réservoirs, citernes, bouteilles pour gaz comprimés), de générateurs de vapeur et accessoires, d’équipements généralement sous pression et de chaudronnerie nucléaire. Fabrication de tuyaux métalliques flexibles.</t>
  </si>
  <si>
    <t>28.3CH</t>
  </si>
  <si>
    <t>Forge, estampage, matriçage. Métallurgie des poudres et frittage.</t>
  </si>
  <si>
    <t>28.4AD</t>
  </si>
  <si>
    <t>Découpage, emboutissage. Sciage des métaux, graveurs-estampeurs. Décolletage.</t>
  </si>
  <si>
    <t>28.4BI</t>
  </si>
  <si>
    <t>Traitement et revêtement des métaux.</t>
  </si>
  <si>
    <t>28.5AA</t>
  </si>
  <si>
    <t>Mécanique industrielle.</t>
  </si>
  <si>
    <t>28.5DA</t>
  </si>
  <si>
    <t> Usinage de précision ou réparation d’articles métalliques divers.</t>
  </si>
  <si>
    <t>28.5DF</t>
  </si>
  <si>
    <t> Travaux d’intervention, de montage, démontage et entretien de matériels divers dans les usines. - Réparateurs mécaniciens. - Fabrication de manèges pour fêtes foraines.</t>
  </si>
  <si>
    <t>28.5DG</t>
  </si>
  <si>
    <t> Fabrication, montage, installation, entretien, réparation de machines, équipements, outillages : machine-outil, machine pour les industries de process (1), du textile, du cuir, de la chaussure ; matériel fixe et roulant pour le transport guidé ; matériel incendie ; ascenseur, monte-charge, porte automatique et escalier mécanique ; équipements de levage et de manutention.</t>
  </si>
  <si>
    <t>28.6DF</t>
  </si>
  <si>
    <t>Fabrication de boulonnerie, ressorts, visseries et quincaillerie. Fabrication et/ou entretien de couverts, couteaux, ciseaux, rasoirs. Fabrication d’articles de sport, jeux, jouets, articles de puériculture non classés par ailleurs.</t>
  </si>
  <si>
    <t>28.6FB</t>
  </si>
  <si>
    <t> Fabrication de composants mécaniques : transmissions hydrauliques et pneumatiques, turbines, compresseurs, roulements, matrices, poinçons, moules et modèles, organes mécaniques de transmission. Fabrication de moteurs autres que pour aéronefs, automobiles et motocycles. Reconstruction de moteurs sauf pour l’aéronautique.</t>
  </si>
  <si>
    <t>29.1AF</t>
  </si>
  <si>
    <t> Fabrication de pompes et d’articles de robinetterie.</t>
  </si>
  <si>
    <t> 29.1FB</t>
  </si>
  <si>
    <t> Fabrication, installation, entretien, réparation de matériels aérauliques et thermiques, de fours et de brûleurs, d’appareils frigorifiques domestiques et industriels. Fabrication d’appareils ménagers électriques.</t>
  </si>
  <si>
    <t>29.2FI</t>
  </si>
  <si>
    <t> Fabrication et/ou réparation d’engins mobiles et systèmes pour : la construction, les mines, le forage, la préparation des minerais et matériaux, le matériel agricole.</t>
  </si>
  <si>
    <t>29.3DC</t>
  </si>
  <si>
    <t> Fabrication, réparation, entretien de : matériels électriques, électromagnétiques industriels, appareillages électriques d’installation, accumulateurs, isolateurs, piles, condensateurs, lampes électriques, matériels électriques pour moteurs et véhicules. Montage de petits matériels électriques. Réparation, entretien de matériels ménagers.</t>
  </si>
  <si>
    <t>31.2AG</t>
  </si>
  <si>
    <t>Fabrication, installation, entretien, réparation de : matériels et appareils électroniques de réception, de téléphonie, d’enregistrement, d’imagerie médicale, de composants, d’éléments chauffants. Fabrication, installation, entretien, réparation de matériel bureautique, informatique et activités connexes.</t>
  </si>
  <si>
    <t>32.1BC</t>
  </si>
  <si>
    <t>Fabrication, réparation de matériel médico-chirurgical, de prothèses y compris dentaires, d’instruments de précision, d’optique, d’horlogerie, de laboratoire. Emaillage, bijouterie, joaillerie, orfèvrerie, gravage de médailles, de monnaies (hors commerce).</t>
  </si>
  <si>
    <t>33.1BC</t>
  </si>
  <si>
    <t>Fabrication, installation d’appareils de mesure, de comptage, de signalisation, de contrôle, de sécurité, de régulation. Conception et installation de systèmes de contrôle et de production automatisée.</t>
  </si>
  <si>
    <t>33.2BK</t>
  </si>
  <si>
    <t>Construction de véhicules automobiles. Succursales et filiales des constructeurs.</t>
  </si>
  <si>
    <t>34.1ZE</t>
  </si>
  <si>
    <t>Construction de carrosseries, bennes, remorques autres que de tourisme. Fabrication de caravanes et véhicules de loisirs.</t>
  </si>
  <si>
    <t>34.2AB</t>
  </si>
  <si>
    <t>Fabrication d’équipements, de parties, d’accessoires et de pièces détachées pour l’automobile y compris équipements de carrosserie et de châssis.</t>
  </si>
  <si>
    <t>34.3ZE</t>
  </si>
  <si>
    <t>Construction, réparation ou peinture de navires en acier (y compris équipements spécifiques de bord).</t>
  </si>
  <si>
    <t>35.1BF</t>
  </si>
  <si>
    <t>Recherche, fabrication, entretien, maintenance, réparation, reconditionnement pour : aéronautique, aérospatiale, missiles, armement, structures, équipements.</t>
  </si>
  <si>
    <t>35.3BC</t>
  </si>
  <si>
    <t>Entreprises spécialisées dans l’installation de machines électriques dans les usines et établissements industriels.</t>
  </si>
  <si>
    <t>45.3AA</t>
  </si>
  <si>
    <t>Importation, commerce, entretien, réparation de véhicules automobiles de marque (importateurs, concessionnaires, agents, réparateurs agréés), commerce et réparation indépendante (à l’exception 502ZH et 341ZE). Fabrication, réparation, commerce de motocycles, cycles et véhicules divers (y compris pièces et équipements). Electricité automobile.</t>
  </si>
  <si>
    <t>50.1ZF</t>
  </si>
  <si>
    <t>Dépannage, remorquage de véhicules automobiles (sans atelier de réparation et non annexé à un garage). Mécaniciens-réparateurs n’appartenant pas à un réseau de marque automobile. Fabrication ou fabrication associée à la réparation de menuiserie, tôlerie, sellerie, peintures spécialisées de voitures. Récupération de matières métalliques recyclables.</t>
  </si>
  <si>
    <t>50.2ZH</t>
  </si>
  <si>
    <r>
      <t> </t>
    </r>
    <r>
      <rPr>
        <i/>
        <sz val="11"/>
        <color theme="1"/>
        <rFont val="Calibri"/>
        <family val="2"/>
        <scheme val="minor"/>
      </rPr>
      <t>(1) Process : procédés de fabrication pour chimie, pharmacie, agroalimentaire, plasturgie, caoutchouc, métallurgie, fonderie, soudage, etc.</t>
    </r>
  </si>
  <si>
    <t>TARIF DES COTISATIONS D’ACCIDENTS DU TRAVAIL ET MALADIES PROFESSIONNELLES DES INDUSTRIES DU BÂTIMENT ET DES TRAVAUX PUBLICS</t>
  </si>
  <si>
    <t>Personnel des sièges sociaux et bureaux du BTP.</t>
  </si>
  <si>
    <t>00.00A</t>
  </si>
  <si>
    <t>Terrassements courants et travaux préparatoires spécialisés (y compris travaux paysagers sauf horticulture).</t>
  </si>
  <si>
    <t>45.1AA</t>
  </si>
  <si>
    <t>Autres travaux de gros œuvre. Entreprise générale du bâtiment. Construction métallique : montage, levage. Fumisterie industrielle.</t>
  </si>
  <si>
    <t>45.2BE</t>
  </si>
  <si>
    <t>Ouvrages d’art, autres travaux d’infrastructures spécialisés (forages et sondages, fondations spéciales, travaux souterrains, de voies ferrées, maritimes et fluviaux).</t>
  </si>
  <si>
    <t>45.2CD</t>
  </si>
  <si>
    <t>Construction et entretien de réseaux (électricité, eaux, gaz, télécommunications, etc…) et autres réseaux non classés par ailleurs.</t>
  </si>
  <si>
    <t>45.2ED</t>
  </si>
  <si>
    <t>Travaux de couverture, de charpente en bois, d’étanchéité.</t>
  </si>
  <si>
    <t>45.2JD</t>
  </si>
  <si>
    <t>Construction et entretien de chaussées (y compris sols sportifs et pavage). Fabrication de produits asphaltés ou enrobés (avec transport et mise en œuvre).</t>
  </si>
  <si>
    <t>45.2PB</t>
  </si>
  <si>
    <t>Travaux de plomberie, de génie climatique, d’électricité, autres travaux d’installation technique non classés par ailleurs.</t>
  </si>
  <si>
    <t>45.3AF</t>
  </si>
  <si>
    <t>Travaux de menuiserie extérieure.</t>
  </si>
  <si>
    <t>45.4CE</t>
  </si>
  <si>
    <t>Travaux d’isolation, travaux de finitions (travaux d’aménagements intérieurs).</t>
  </si>
  <si>
    <t>45.4LE</t>
  </si>
  <si>
    <t>Entretien, réparation, location et montage de matériel pour le bâtiment et les travaux publics.</t>
  </si>
  <si>
    <t>45.5ZB</t>
  </si>
  <si>
    <t>Conception de projets architecturaux y compris décoration, ingénierie du BTP (y compris topographie, métrés, hygiène et sécurité, etc…).</t>
  </si>
  <si>
    <t>74.2CE</t>
  </si>
  <si>
    <t>Allocations complémentaires aux indemnités journalières de sécurité sociale versées soit par des organismes de prévoyance soit par des employeurs : activités de bâtiment (gros œuvre) et travaux publics (1).</t>
  </si>
  <si>
    <t>75.3CA</t>
  </si>
  <si>
    <t>Allocations complémentaires aux indemnités journalières de sécurité sociale versées soit par des organismes de prévoyance soit par des employeurs : autres activités.</t>
  </si>
  <si>
    <t>75.3CB</t>
  </si>
  <si>
    <t>Caisses de congés payés du bâtiment et des travaux publics (en ce qui concerne les indemnités versées par ces organismes).</t>
  </si>
  <si>
    <t>91.1AA</t>
  </si>
  <si>
    <r>
      <t> </t>
    </r>
    <r>
      <rPr>
        <i/>
        <sz val="11"/>
        <color theme="1"/>
        <rFont val="Calibri"/>
        <family val="2"/>
        <scheme val="minor"/>
      </rPr>
      <t>(1) Les activités de bâtiment gros œuvre et de travaux publics sont identifiées sous les numéros de risques suivants : 45.1AA, 45.2BE, , 45.2CD, 45.2ED, 45.2PB</t>
    </r>
  </si>
  <si>
    <t>TARIF DES COTISATIONS D’ACCIDENTS DU TRAVAIL ET MALADIES PROFESSIONNELLES DES INDUSTRIES DES TRANSPORTS, DE L’EAU, DU GAZ, DE L’ÉLECTRICITÉ, DU LIVRE ET DE LA COMMUNICATION</t>
  </si>
  <si>
    <t>Edition, imprimerie. Reprographie et activités connexes (reliure, dorure main, affiches, composition, photocomposition, gravure et photogravure). Routage.</t>
  </si>
  <si>
    <t>22.2CD</t>
  </si>
  <si>
    <t>Traitement des déchets des activités industrielles, économiques et des ménages, récupération, tri, recyclage, valorisation matière y compris démantèlement, désamorçage, démolition de munitions.</t>
  </si>
  <si>
    <t>37.1ZF</t>
  </si>
  <si>
    <t>Agents statutaires des industries électriques et gazières (1).</t>
  </si>
  <si>
    <t>40.1ZE</t>
  </si>
  <si>
    <t>0,2 TC</t>
  </si>
  <si>
    <t>Salariés non statutaires des industries électriques et gazières (1).</t>
  </si>
  <si>
    <t>40.1ZF</t>
  </si>
  <si>
    <t>2,2 TC</t>
  </si>
  <si>
    <t>Production et distribution de chauffage urbain, exploitants de chauffage d’immeubles, opérateurs d’efficacité énergétique, valorisation énergétique des déchets, usine d’incinération de résidus urbains.</t>
  </si>
  <si>
    <t>40.3ZE</t>
  </si>
  <si>
    <t>Captage, traitement et distribution de l’eau.</t>
  </si>
  <si>
    <t>41.0ZA</t>
  </si>
  <si>
    <t>Transport ferroviaire : personnel contractuel SNCF.</t>
  </si>
  <si>
    <t>60.1ZA</t>
  </si>
  <si>
    <t>1,6 TC</t>
  </si>
  <si>
    <t>Transports terrestres de voyageurs, y compris par taxi.</t>
  </si>
  <si>
    <t>60.2BD</t>
  </si>
  <si>
    <t>Téléphériques, remontées mécaniques.</t>
  </si>
  <si>
    <t>60.2CA</t>
  </si>
  <si>
    <t>Transports routiers de marchandises. Location de véhicules avec chauffeur.</t>
  </si>
  <si>
    <t>60.2MG</t>
  </si>
  <si>
    <t>Déménagement et garde-meubles.</t>
  </si>
  <si>
    <t>60.2NA</t>
  </si>
  <si>
    <t>Transports aériens réguliers et non réguliers : personnel navigant et non navigant. Services aéroportuaires.</t>
  </si>
  <si>
    <t>62.1ZC</t>
  </si>
  <si>
    <t>Ouvriers dockers maritimes intermittents, soumis au régime de la vignette, et effectuant quel que soit le classement de l’entreprise qui les emploie, des opérations de chargement, de déchargement ou de manutention de marchandises à l’exclusion des ouvriers dockers poissonniers visés sous le n° 63.1AB.</t>
  </si>
  <si>
    <t>63.1AZ</t>
  </si>
  <si>
    <t>Manutention, chargement, déchargement, entreposage de marchandises ou fret dans les ports maritimes et fluviaux, et les aéroports.</t>
  </si>
  <si>
    <t>63.1BE</t>
  </si>
  <si>
    <t>Entreposage et stockage non frigorifique non reliés à une voie d’eau. Entreposage de liquides en vrac.</t>
  </si>
  <si>
    <t>63.1EE</t>
  </si>
  <si>
    <t>Transports par eau de marchandises et de passagers, et services auxiliaires.</t>
  </si>
  <si>
    <t>63.2CF</t>
  </si>
  <si>
    <t>Agences de voyage. Offices de tourisme.</t>
  </si>
  <si>
    <t>63.3ZC</t>
  </si>
  <si>
    <t>Entreprises de groupage effectuant directement ou non l’enlèvement ou la livraison à domicile des marchandises, messagerie, fret express.</t>
  </si>
  <si>
    <t>63.4AA</t>
  </si>
  <si>
    <t>Affrètement et organisation des transports maritimes, routiers ou aériens. Gares routières et exploitation d’ouvrages routiers à péage.</t>
  </si>
  <si>
    <t>63.4CI</t>
  </si>
  <si>
    <t>Services postaux et financiers.</t>
  </si>
  <si>
    <t>64.1AA</t>
  </si>
  <si>
    <t>2,6 TC</t>
  </si>
  <si>
    <t>Autres activités de courrier : activités autres que celles exercées par La Poste. - Acheminement du courrier, lettre, colis généralement en express. - Activités de coursiers urbains et taxis-marchandises.</t>
  </si>
  <si>
    <t>64.1CA</t>
  </si>
  <si>
    <t>Télécommunications nationales.</t>
  </si>
  <si>
    <t>64.2AA</t>
  </si>
  <si>
    <t>1,0 TC</t>
  </si>
  <si>
    <t>Activités de télécommunications hors télécommunications nationales, y compris les activités de télésurveillance (sans personnel d’intervention sur le site surveillé) et de messageries télématiques.</t>
  </si>
  <si>
    <t>64.2BA</t>
  </si>
  <si>
    <t>Créateurs et intermédiaires de publicité (2) : régies publicitaires. Agences de presse y compris journalistes et photographes indépendants.</t>
  </si>
  <si>
    <t>74.4BB</t>
  </si>
  <si>
    <t>Transports de fonds et services sécurisés.</t>
  </si>
  <si>
    <t>74.6ZB</t>
  </si>
  <si>
    <t>Entreprises de travaux connexes aux sociétés de transports ferroviaires y compris la manutention dans les gares ferroviaires. Entreprises de nettoyage de matériel roulant sur les emprises de chemin de fer.</t>
  </si>
  <si>
    <t>74.7ZE</t>
  </si>
  <si>
    <t>Acheminement et distribution de presse gratuite ou payante.</t>
  </si>
  <si>
    <t>74.8GB</t>
  </si>
  <si>
    <t>Caisses de congés payés dans les ports et dans certaines entreprises de manutention et de transports (en ce qui concerne les indemnités versées par ces organismes).</t>
  </si>
  <si>
    <t>75.3CC</t>
  </si>
  <si>
    <t>0,5 TC</t>
  </si>
  <si>
    <t>Ambulances.</t>
  </si>
  <si>
    <t>85.1JA</t>
  </si>
  <si>
    <t>Services d’assainissement (sauf ceux visés sous le numéro 74.7ZF). Collecte et traitement des eaux usées.</t>
  </si>
  <si>
    <t>90.0AA</t>
  </si>
  <si>
    <t>Collecte des déchets ménagers ou d’activités, dangereux ou non dangereux. Nettoiement de voirie-balayage, lavage.</t>
  </si>
  <si>
    <t>90.0BF</t>
  </si>
  <si>
    <t>Caisses des congés payés des spectacles (en ce qui concerne les indemnités versées par ces organismes).</t>
  </si>
  <si>
    <t>91.1AE</t>
  </si>
  <si>
    <t>Associations culturelles et socio-éducatives ne gérant pas d’équipements.</t>
  </si>
  <si>
    <t>91.3EA</t>
  </si>
  <si>
    <t>1,4 TC</t>
  </si>
  <si>
    <t>Production de films et de programmes pour le cinéma, la télévision, la radiodiffusion, etc …Enregistrement sonore et édition musicale. Distribution et projection de films. Activités photographiques (hors agences de presse). Gestion d’activités de spectacles (sauf les artistes) et gestion d’activités culturelles et socio-éducatives.</t>
  </si>
  <si>
    <t>92.1CC</t>
  </si>
  <si>
    <t>Artistes, pour toutes leurs activités. Création et interprétation littéraires et artistiques (3). Services annexes des spectacles (tout intermittent du spectacle).</t>
  </si>
  <si>
    <t>92.3AD</t>
  </si>
  <si>
    <t>1,8 TC</t>
  </si>
  <si>
    <t>Gestion d’équipements et centres sportifs (personnel non visé par ailleurs et notamment aux risques 92.6CH et 92.6CI).</t>
  </si>
  <si>
    <t>92.6AA</t>
  </si>
  <si>
    <t>Associations ou sociétés sportives ne gérant pas d’équipements.</t>
  </si>
  <si>
    <t>92.6CG</t>
  </si>
  <si>
    <t>Sportifs professionnels, y compris entraîneurs joueurs, quel que soit le classement de l’établissement qui les emploie (5) : rugby, escalade, moto, handball, basket, hockey, équitation, volley-ball, football, ski, cyclisme.</t>
  </si>
  <si>
    <t>92.6CH</t>
  </si>
  <si>
    <t>Sportifs professionnels, pour les sports non visés par ailleurs, incluant également les entraîneurs non joueurs des sports visés par le 926CH, quel que soit le classement de l’établissement qui les emploie (5), arbitres et juges.</t>
  </si>
  <si>
    <t>92.6CI</t>
  </si>
  <si>
    <t>Organisation de jeux de hasard et d’argent (dont courses de chevaux et de taureaux).</t>
  </si>
  <si>
    <t>92.7AB</t>
  </si>
  <si>
    <t>Attractions foraines (sauf les artistes) avec et sans montage de manèges ou de chapiteaux (4), et autres spectacles et services récréatifs (6).</t>
  </si>
  <si>
    <t>92.7CC</t>
  </si>
  <si>
    <t>(1) Ce tarif vise l’ensemble du personnel des industries électriques et gazières, y compris le personnel de la Compagnie parisienne de chauffage urbain. </t>
  </si>
  <si>
    <t>(2) La fabrication d’affiches peintes et d’enseignes (pose exclue) relève des industries du livre (risque 22.2CD) : la pose desdites affiches et enseignes ainsi que la publicité par affiches peintes directement sur les murs relèvent des industries du bâtiment (n° 45.4LE). </t>
  </si>
  <si>
    <t>(3) Y compris la décoration sur émail, sur faïence et sur porcelaine (non annexée à une fabrique). </t>
  </si>
  <si>
    <t>(4) Sous cette rubrique sont également compris les cirques ambulants, les ménageries et toutes attractions mues par la force motrice, mécanique ou électrique. </t>
  </si>
  <si>
    <t>(5) Le sportif qui pratique professionnellement plus d’une discipline sportive est classé avec celui des sports exercés qui présente le taux de risque le plus élevé. </t>
  </si>
  <si>
    <t>(6) Y compris bal, dancing, patinage, curiosités naturelles, spectacles son et lumière, parcs zoologiques, parc d’attractions et de loisirs.</t>
  </si>
  <si>
    <t>TARIF DES COTISATIONS D’ACCIDENTS DU TRAVAIL ET MALADIES PROFESSIONNELLES POUR LES SERVICES, COMMERCES ET INDUSTRIES DE L’ALIMENTATION</t>
  </si>
  <si>
    <t>Cultures et élevage dans les départements d’outre-mer.</t>
  </si>
  <si>
    <t>01.1AA</t>
  </si>
  <si>
    <t>Abattage du bétail, découpe et commerce de gros de viandes de boucherie. Production de viandes de volailles.</t>
  </si>
  <si>
    <t>15.1AE</t>
  </si>
  <si>
    <t>Transformation et conservation de la viande et préparation de produits à base de viande (y compris boyauderie). Transformation et conservation du poisson.</t>
  </si>
  <si>
    <t>15.1EC</t>
  </si>
  <si>
    <t>Autres industries alimentaires non classées par ailleurs et transformation du tabac.</t>
  </si>
  <si>
    <t>15.5CC</t>
  </si>
  <si>
    <t>Transformation et conservation de légumes et de fruits. Fabrication industrielle de produits de boulangerie, pâtisserie et pizza.</t>
  </si>
  <si>
    <t>15.8AC</t>
  </si>
  <si>
    <t>Commerce de détail (avec ou sans fabrication) de pain, pâtisserie, confiserie et chocolats.</t>
  </si>
  <si>
    <t>15.8CD</t>
  </si>
  <si>
    <t>Fabrication et transformation de café et épices. Fabrication de boissons sauf produits laitiers.</t>
  </si>
  <si>
    <t>15.9SC</t>
  </si>
  <si>
    <t>Intermédiaires de commerce en produits agricoles et alimentaires et vente par correspondance sans manutention, ni livraison, ni stockage, ni conditionnement.</t>
  </si>
  <si>
    <t>51.1NB</t>
  </si>
  <si>
    <t>Commerce de gros (commerce interentreprises) alimentaire non spécialisé.</t>
  </si>
  <si>
    <t>51.3TC</t>
  </si>
  <si>
    <t>Commerce de détail de produits laitiers, de produits surgelés, de fruits et légumes, de boissons et d’alimentation générale.</t>
  </si>
  <si>
    <t>52.1BC</t>
  </si>
  <si>
    <t>Grande et moyenne distribution et Drive - Vente par automate.</t>
  </si>
  <si>
    <t>52.1FB</t>
  </si>
  <si>
    <t>Commerce de détail de viandes, poissons, charcuterie artisanale y compris traiteurs, organisateurs de réception.</t>
  </si>
  <si>
    <t>52.2CB</t>
  </si>
  <si>
    <t>Installations d’hébergement à équipements légers ou développés.</t>
  </si>
  <si>
    <t>55.2EC</t>
  </si>
  <si>
    <t>Restaurants, café-tabac, hôtels avec ou sans restaurant et foyers.</t>
  </si>
  <si>
    <t>55.3AC</t>
  </si>
  <si>
    <t>Restauration type rapide y compris wagons-lits et wagons-restaurants.</t>
  </si>
  <si>
    <t>55.3BC</t>
  </si>
  <si>
    <t>Restauration collective.</t>
  </si>
  <si>
    <t>55.5AA</t>
  </si>
  <si>
    <t>Entreposage frigorifique.</t>
  </si>
  <si>
    <t>63.1DA</t>
  </si>
  <si>
    <t>TARIF DES COTISATIONS D’ACCIDENTS DU TRAVAIL ET MALADIES PROFESSIONNELLES DES INDUSTRIES DE LA CHIMIE, DU CAOUTCHOUC ET DE LA PLASTURGIE</t>
  </si>
  <si>
    <t>Production, transport par conduite et raffinage de pétrole et de gaz. Fabrication d’ingrédients et additifs pour carburation et lubrification, de produits asphaltés et bitumeux. Commerce de gros des produits pétroliers. Fabrication de produits chimiques organiques de base. Fabrication de caoutchoucs synthétiques, d’élastomères, de matières plastiques.</t>
  </si>
  <si>
    <t>11.1ZC</t>
  </si>
  <si>
    <t>Production et transformation de matières nucléaires.</t>
  </si>
  <si>
    <t>23.3ZA</t>
  </si>
  <si>
    <t>Fabrication de produits chimiques minéraux et inorganiques, organiques de synthèse ou dérivés du bois, de produits azotés et d’engrais, d’abrasifs, de pigments, colorants, émaux, de produits photographiques, d’électrodes. Métallurgie de l’aluminium, des ferro-alliages et métaux légers. Electrométallurgie, électrochimie. Dénaturation d’éthanol.</t>
  </si>
  <si>
    <t>24.1GN</t>
  </si>
  <si>
    <t>Fabrication de peintures, vernis, colles, encres, mastics. Fabrication de gélatines et de leurs dérivés. Fabrication de produits d’entretien. Fabrication d’explosifs, d’articles de pyrotechnie, de poudres propulsives.</t>
  </si>
  <si>
    <t>24.3ZC</t>
  </si>
  <si>
    <t>Fabrication de préparations pharmaceutiques, de cosmétiques et de parfums. Fabrication et transformation d’extraits de végétaux, d’algues, bois résineux. Fabrication de produits de base pour détergents, de produits détergents, de pesticides et de biocides. Fabrication et traitement chimique de corps gras.</t>
  </si>
  <si>
    <t>24.4CC</t>
  </si>
  <si>
    <t>Fabrication d’articles en caoutchouc naturel ou synthétique à partir d’élastomères secs ou sous forme latex ou en solution.</t>
  </si>
  <si>
    <t> 25.1AC</t>
  </si>
  <si>
    <t> 3,1</t>
  </si>
  <si>
    <t>Fabrication, assemblage d’articles et pièces en matières plastiques, y compris composites.</t>
  </si>
  <si>
    <t>25.2HK</t>
  </si>
  <si>
    <t>Chimie expert. Laboratoires de recherches chimiques.</t>
  </si>
  <si>
    <t>73.1ZB</t>
  </si>
  <si>
    <t> 1,4</t>
  </si>
  <si>
    <t>TARIF DES COTISATIONS D’ACCIDENTS DU TRAVAIL ET MALADIES PROFESSIONNELLES DES INDUSTRIES DU BOIS, DE L’AMEUBLEMENT, DU PAPIER-CARTON, DU TEXTILE, DU VÊTEMENT, DES CUIRS ET DES PEAUX ET DES PIERRES ET TERRES A FEU</t>
  </si>
  <si>
    <t>Extraction et préparation de matériaux issus des carrières de roches meubles ou massives.</t>
  </si>
  <si>
    <t>14.1AH</t>
  </si>
  <si>
    <t> 4,3</t>
  </si>
  <si>
    <t>Extraction, broyage et préparation de produits minéraux divers.</t>
  </si>
  <si>
    <t>14.5ZM</t>
  </si>
  <si>
    <t>Travail des fibres textiles naturelles (filature, moulinage et retordage, préparation de la laine, fibres dures, ouates…).</t>
  </si>
  <si>
    <t>17.1KB</t>
  </si>
  <si>
    <t>Fabrication de tissu et articles textiles.</t>
  </si>
  <si>
    <t>17.2AC</t>
  </si>
  <si>
    <t>Fabrication de mailles, dentelles, rubans, produits élastiques et d’articles divers.</t>
  </si>
  <si>
    <t>17.7AB</t>
  </si>
  <si>
    <t>Confection. Fabrication d’accessoires de l’habillement et d’articles en toile.</t>
  </si>
  <si>
    <t>18.2CB</t>
  </si>
  <si>
    <t>Maroquinerie.</t>
  </si>
  <si>
    <t>19.2ZH</t>
  </si>
  <si>
    <t>Chaussure. Cuirs et peaux.</t>
  </si>
  <si>
    <t>19.3ZL</t>
  </si>
  <si>
    <t>Scieries, y compris prestations de service, abattage et coupe de bois dans les DOM, fabrication de charbon de bois à usage domestique.</t>
  </si>
  <si>
    <t>20.1AF</t>
  </si>
  <si>
    <t>Travail mécanique du bois, traitement et fabrication d’objets en bois.</t>
  </si>
  <si>
    <t>20.1BB</t>
  </si>
  <si>
    <t>Menuiserie, charpentes et panneaux à base de bois et commerce menuiserie et panneaux.</t>
  </si>
  <si>
    <t>20.3ZF</t>
  </si>
  <si>
    <t>Fabrication d’emballages issus du bois et d’articles de tonnellerie.</t>
  </si>
  <si>
    <t>20.4ZI</t>
  </si>
  <si>
    <t>Production et transformation des pâtes à papier et carton.</t>
  </si>
  <si>
    <t>21.2BD</t>
  </si>
  <si>
    <t>Fabrication, façonnage et travail technique du verre.</t>
  </si>
  <si>
    <t>26.1EE</t>
  </si>
  <si>
    <t>Fabrication de vaisselle et d’objets en porcelaine ou en faïence.</t>
  </si>
  <si>
    <t>26.2AG</t>
  </si>
  <si>
    <t>Fabrication de tuiles et briques et de produits céramiques non désignés par ailleurs.</t>
  </si>
  <si>
    <t>26.2AH</t>
  </si>
  <si>
    <t>Fabrication d’appareils sanitaires en céramique.</t>
  </si>
  <si>
    <t>26.2CA</t>
  </si>
  <si>
    <t>Fabrication de ciment, chaux, plâtre, produits en plâtre, agrégats légers, matériaux enrobés d’étanchéité et produits non désignés ailleurs.</t>
  </si>
  <si>
    <t>26.5AB</t>
  </si>
  <si>
    <t>Fabrication de produits en béton.</t>
  </si>
  <si>
    <t>26.6AA</t>
  </si>
  <si>
    <t>Préparation et livraison de béton prêt à l’emploi (sans mise en œuvre) (1).</t>
  </si>
  <si>
    <t>26.6EB</t>
  </si>
  <si>
    <t>Fabrication de produits en fibre-ciment.</t>
  </si>
  <si>
    <t>26.6JB</t>
  </si>
  <si>
    <t>Fabrication et pose de produits de marbrerie.</t>
  </si>
  <si>
    <t>26.7ZD</t>
  </si>
  <si>
    <t>Fabrication et réparation de navires en bois et en polyester stratifié.</t>
  </si>
  <si>
    <t>35.1EB</t>
  </si>
  <si>
    <t>Fabrication et réparation de meubles et de cercueils en bois ou en matière similaire et d’instruments de musique.</t>
  </si>
  <si>
    <t>36.1GC</t>
  </si>
  <si>
    <t>Fabrication et réparation de sièges, de matelas et sommiers et d’articles de literie et pour voiliers.</t>
  </si>
  <si>
    <t>36.1MD</t>
  </si>
  <si>
    <t>Commerce du bois.</t>
  </si>
  <si>
    <t>51.5EG</t>
  </si>
  <si>
    <t>Autres industries du cuir.</t>
  </si>
  <si>
    <t>52.7AC</t>
  </si>
  <si>
    <t>Blanchisserie et teinturerie de gros, y compris la location de linge et vêtements professionnels blanchis (2).</t>
  </si>
  <si>
    <t>71.4AC</t>
  </si>
  <si>
    <t>Blanchisserie et teinturerie de détail, y compris laverie automatique.</t>
  </si>
  <si>
    <t>93.0BA</t>
  </si>
  <si>
    <t>(1) Cette livraison peut comporter la manutention du béton, au moyen de pompes et canalisations, jusqu’aux coffrages. Les entreprises de préparation et de livraison de béton prêt à l’emploi, avec mise en œuvre de ce béton, relèvent des industries du bâtiment et des travaux publics.</t>
  </si>
  <si>
    <t>(2) La location de linge seule relève du comité technique national du commerce non alimentaire.</t>
  </si>
  <si>
    <t>TARIF DES COTISATIONS D’ACCIDENTS DU TRAVAIL ET MALADIES PROFESSIONNELLES DES COMMERCES NON ALIMENTAIRES</t>
  </si>
  <si>
    <t>Commerce et location de véhicules automobiles et d’équipements associés, de machines et équipements agricoles. Ecoles de conduite. Exploitation de parkings.</t>
  </si>
  <si>
    <t>50.3AD</t>
  </si>
  <si>
    <t>Commerce de combustibles, charbons, carburants et lavages automatiques.</t>
  </si>
  <si>
    <t>50.5ZB</t>
  </si>
  <si>
    <t>Commerce de gros sans manutention. Centrales d’achats et intermédiaires du commerce non alimentaire.</t>
  </si>
  <si>
    <t>51.1RB</t>
  </si>
  <si>
    <t>Commerce de métaux, de biens d’occasion et commerce non alimentaire sur éventaires et marchés.</t>
  </si>
  <si>
    <t>51.5CC</t>
  </si>
  <si>
    <t>Commerce de gros de matériaux de construction.</t>
  </si>
  <si>
    <t>51.5FA</t>
  </si>
  <si>
    <t>Commerce de gros et location de matériel de bureau, électroménager, multimédia et informatique.</t>
  </si>
  <si>
    <t>51.6GC</t>
  </si>
  <si>
    <t>Commerce de gros d’équipement industriel et de la maison, d’équipement de la personne et de produits pharmaceutiques.</t>
  </si>
  <si>
    <t>51.6KC</t>
  </si>
  <si>
    <t>Intermédiaires du commerce avec manutention. Commerce de gros de produits chimiques et autres.</t>
  </si>
  <si>
    <t>51.6LC</t>
  </si>
  <si>
    <t>Commerce de gros ou location de matériel de construction (bâtiment et travaux publics) et agricole.</t>
  </si>
  <si>
    <t>51.6NC</t>
  </si>
  <si>
    <t>Commerce de détail de produits pharmaceutiques, d’articles médicaux et orthopédiques, d’optique et photographiques, de parfumerie et de produits de beauté.</t>
  </si>
  <si>
    <t>52.3AC</t>
  </si>
  <si>
    <t>Commerce de détail de l’habillement, textiles, chaussures, maroquinerie. Vente à distance. Commerce de bijouterie, d’horlogerie, et d’orfèvrerie.</t>
  </si>
  <si>
    <t>52.4CD</t>
  </si>
  <si>
    <t>Grands magasins, magasins multi-commerces ou magasins populaires, commerces de meubles et de décoration de la maison.</t>
  </si>
  <si>
    <t>52.4HC</t>
  </si>
  <si>
    <t>Commerce de détail et location de matériel électroménager, multimédia, informatique.</t>
  </si>
  <si>
    <t>52.4LA</t>
  </si>
  <si>
    <t>Commerce de détail de bricolage (surface de vente supérieure ou égale à 400 m2).</t>
  </si>
  <si>
    <t>52.4PB</t>
  </si>
  <si>
    <t>Commerce de détail et location associée d’articles de sport et de loisirs, y compris cycles.</t>
  </si>
  <si>
    <t>52.4WA</t>
  </si>
  <si>
    <t>Commerce de fleurs et d’animaux d’agrément.</t>
  </si>
  <si>
    <t>52.4XB</t>
  </si>
  <si>
    <t>Commerce de détail de quincaillerie et de droguerie (surface de vente inférieure à 400 m2), céramique mobilière, arts de la table, jouets, instruments de musique, et autres.</t>
  </si>
  <si>
    <t>52.4ZD</t>
  </si>
  <si>
    <t>Promotion, vente, location ou administration de biens immobiliers.</t>
  </si>
  <si>
    <t>70.3AD</t>
  </si>
  <si>
    <t>Concierges et employés d’immeubles.</t>
  </si>
  <si>
    <t>70.3CB</t>
  </si>
  <si>
    <t>2,9 TC</t>
  </si>
  <si>
    <t>Location de biens de consommation (mobiliers, linges, bâches, sacs, etc.) et d’autres biens d’équipements (1).</t>
  </si>
  <si>
    <t>71.4AB</t>
  </si>
  <si>
    <t>(1) L’activité de location de linge et de vêtements professionnels associée à l’activité de blanchisserie relève des industries du bois, de l’ameublement, du papier-carton, du textile, du vêtement, des cuirs et peaux et des pierres et terres à feu (risque n° 71.4AC).</t>
  </si>
  <si>
    <t>Organismes et auxiliaires financiers - Bourse de commerce.</t>
  </si>
  <si>
    <t>65.1AB</t>
  </si>
  <si>
    <t>Assurances et auxiliaires d’assurances.</t>
  </si>
  <si>
    <t>66.0AB</t>
  </si>
  <si>
    <t>1,1 TC</t>
  </si>
  <si>
    <t>Travaux informatiques à façon.</t>
  </si>
  <si>
    <t>72.3ZA</t>
  </si>
  <si>
    <t>Etablissements de recherche scientifique et technique.</t>
  </si>
  <si>
    <t>73.1ZE</t>
  </si>
  <si>
    <t>Groupements d’employeurs. Coopératives d’activité et d’emploi. Services divers rendus principalement aux entreprises non désignés par ailleurs.</t>
  </si>
  <si>
    <t>74.1GB</t>
  </si>
  <si>
    <t>Crédit-bail mobilier et immobilier, location de brevets. Cabinets juridiques et offices publics ou ministériels. Cabinets d’expertise comptable et d’analyse financière. Cabinets d’études informatiques et d’organisation.</t>
  </si>
  <si>
    <t>74.1GD</t>
  </si>
  <si>
    <t>Holdings. Cabinets de conseils en information et documentation. Cabinets d’études économiques, sociologiques, marchandisage.</t>
  </si>
  <si>
    <t>74.1JB</t>
  </si>
  <si>
    <t>Cabinets d’études techniques : agences de brevets, expertises, expertises en œuvre d’art. - Expert chargé d’évaluer les dommages (ou les risques).</t>
  </si>
  <si>
    <t>74.2CB</t>
  </si>
  <si>
    <t>Bureaux d’essais, bancs d’essais.</t>
  </si>
  <si>
    <t>74.3BA</t>
  </si>
  <si>
    <t>Administration hospitalière, y compris ses établissements publics.</t>
  </si>
  <si>
    <t>75.1AE</t>
  </si>
  <si>
    <t>Administration centrale et services extérieurs des administrations (y compris leurs établissements publics). Représentation diplomatique étrangère en France. Organismes internationaux. - Service des armées alliées.</t>
  </si>
  <si>
    <t>75.1AG</t>
  </si>
  <si>
    <t>1,2 TC</t>
  </si>
  <si>
    <t>Collectivités territoriales (communales, départementales, régionales…) y compris leurs établissements publics hors secteur médico-social.</t>
  </si>
  <si>
    <t>75.1BA</t>
  </si>
  <si>
    <t>Etablissements publics médico-sociaux des collectivités territoriales.</t>
  </si>
  <si>
    <t>75.1BB</t>
  </si>
  <si>
    <t>Accueil à domicile à titre onéreux, d’enfants, de personnes âgées ou d’adultes handicapés confiés par des organismes publics, des œuvres, des établissements ou des services de soins.</t>
  </si>
  <si>
    <t>75.1CA</t>
  </si>
  <si>
    <t>Personnes détenues, quelle que soit l’activité exercée.</t>
  </si>
  <si>
    <t>75.2EE</t>
  </si>
  <si>
    <t>1,5 TC</t>
  </si>
  <si>
    <t>Activités générales de sécurité sociale.</t>
  </si>
  <si>
    <t>75.3AA</t>
  </si>
  <si>
    <t>1,3 TC</t>
  </si>
  <si>
    <t>Couverture du risque chômage et autres garanties du maintien de revenu, y compris la caisse nationale de surcompensation du bâtiment et des travaux publics et caisses de retraite ne relevant pas de la législation sur les assurances.</t>
  </si>
  <si>
    <t>75.3BB</t>
  </si>
  <si>
    <t>Personnel enseignant et administratif des établissements d’enseignement privés et des organismes de formation.</t>
  </si>
  <si>
    <t>80.1ZA</t>
  </si>
  <si>
    <t>Elèves et étudiants des établissements publics ou privés d’enseignement secondaire, supérieur ou spécialisé visés à l’article L. 412-8 (2°, b) du code de la sécurité sociale.</t>
  </si>
  <si>
    <t>80.2AA</t>
  </si>
  <si>
    <t>0,0026 TC</t>
  </si>
  <si>
    <t>Elèves et étudiants des établissements publics et privés d’enseignement technique visés à l’article L. 412-8 (2°, a) du code de la sécurité sociale.</t>
  </si>
  <si>
    <t>80.2CA</t>
  </si>
  <si>
    <t>0,0143 TC</t>
  </si>
  <si>
    <t> TARIF DES COTISATIONS D’ACCIDENTS DU TRAVAIL ET MALADIES PROFESSIONNELLES POUR LES ACTIVITÉS DE SERVICES II</t>
  </si>
  <si>
    <t> Personnel permanent des entreprises de travail temporaire (1).</t>
  </si>
  <si>
    <t>74.5BC</t>
  </si>
  <si>
    <t> 1,1</t>
  </si>
  <si>
    <t>Toutes catégories de personnel de travail temporaire (1).</t>
  </si>
  <si>
    <t> 74.5BD</t>
  </si>
  <si>
    <t>Travail temporaire : personnel de bureau et personnel paramédical (1).</t>
  </si>
  <si>
    <t>74.5BE</t>
  </si>
  <si>
    <t>Agences privées de recherches, entreprises de surveillance (sans transports de fonds).</t>
  </si>
  <si>
    <t>74.6ZA</t>
  </si>
  <si>
    <t> 2,8</t>
  </si>
  <si>
    <t>Services de nettoyage de locaux et d’objets divers. Activités de désinfection, de désinsectisation et de dératisation.</t>
  </si>
  <si>
    <t> 74.7ZF</t>
  </si>
  <si>
    <t> Entreprises de conditionnement non spécialisées.</t>
  </si>
  <si>
    <t>74.8DA</t>
  </si>
  <si>
    <t> 3,7</t>
  </si>
  <si>
    <t>Travaux à façon divers sauf la location de brevets, entreposage d’archives d’entreprises (y compris la consultation d’archives). Ionisation de produits divers.</t>
  </si>
  <si>
    <t> 74.8KC</t>
  </si>
  <si>
    <t>Services de soins privés médicaux exclusivement à domicile.</t>
  </si>
  <si>
    <t> 85.1AC</t>
  </si>
  <si>
    <t>Etablissements de soins privés y compris les centres de réadaptation fonctionnelle, autres instituts pour la santé (établissements thermaux, etc.).</t>
  </si>
  <si>
    <t>85.1AD</t>
  </si>
  <si>
    <t>Médecine systématique et de dépistage (y compris les centres interentreprises de médecine du travail).</t>
  </si>
  <si>
    <t>85.1CB</t>
  </si>
  <si>
    <t>Cabinets de soins : médicaux et dentaires.</t>
  </si>
  <si>
    <t>85.1CD</t>
  </si>
  <si>
    <t>Cabinets d’auxiliaires médicaux.</t>
  </si>
  <si>
    <t>85.1GA</t>
  </si>
  <si>
    <t> 2,4</t>
  </si>
  <si>
    <t>Laboratoires d’analyses médicales extrahospitaliers.</t>
  </si>
  <si>
    <t>85.1KA</t>
  </si>
  <si>
    <t>Centres de transfusion sanguine et banques d’organes. Vétérinaires. Cliniques vétérinaires.</t>
  </si>
  <si>
    <t>85.2ZB</t>
  </si>
  <si>
    <t>Services d’aide sociale à domicile (auxiliaires de vie, aides ménagères…).</t>
  </si>
  <si>
    <t>85.3AB</t>
  </si>
  <si>
    <t>3,3 TC</t>
  </si>
  <si>
    <t>Accueil, hébergement en établissement pour personnes âgées (maisons de retraite…).</t>
  </si>
  <si>
    <t>85.3AC</t>
  </si>
  <si>
    <t>Accueil, hébergement en établissement pour personnes handicapées (enfants et adultes).</t>
  </si>
  <si>
    <t>85.3AD</t>
  </si>
  <si>
    <t>Accueil, hébergement, prévention pour petite enfance, l’enfance, l’adolescence (2).</t>
  </si>
  <si>
    <t> 85.3AE</t>
  </si>
  <si>
    <t>Action sociale sous toutes ses formes hors risques 853AB/853AC/853AD/853AE.</t>
  </si>
  <si>
    <t>85.3BA</t>
  </si>
  <si>
    <t>Stagiaires des centres de formation professionnelle, de réadaptation fonctionnelle, de rééducation professionnelle.</t>
  </si>
  <si>
    <t>85.3HA</t>
  </si>
  <si>
    <t>2,32 TC</t>
  </si>
  <si>
    <t>Travailleurs handicapés des établissements ou services d’aide par le travail.</t>
  </si>
  <si>
    <t>85.3HB</t>
  </si>
  <si>
    <t>2,0 TC</t>
  </si>
  <si>
    <t>Association intermédiaire (personnes dépourvues d’emploi et mises à disposition).</t>
  </si>
  <si>
    <t>85.3KL</t>
  </si>
  <si>
    <t>3,5 TC</t>
  </si>
  <si>
    <t>Caisses de congés payés (en ce qui concerne le personnel qu’elles emploient).</t>
  </si>
  <si>
    <t> 91.1AB</t>
  </si>
  <si>
    <t>Ordres. Syndicats et organisations professionnelles, économiques, religieuses, philosophiques, politiques. Autres services fournis à la collectivité.</t>
  </si>
  <si>
    <t> 91.3EH</t>
  </si>
  <si>
    <t> 1,4 TC</t>
  </si>
  <si>
    <t>Coiffure. Fabrication de postiches. Esthétique corporelle.</t>
  </si>
  <si>
    <t>93.0DB</t>
  </si>
  <si>
    <t>Pompes funèbres et services annexes, y compris le commerce d’articles funéraires (3).</t>
  </si>
  <si>
    <t> 93.0HB</t>
  </si>
  <si>
    <t> 3,0</t>
  </si>
  <si>
    <t>Services personnels divers (y compris cabinets de graphologie, agences matrimoniales).</t>
  </si>
  <si>
    <t> 93.0NC</t>
  </si>
  <si>
    <t> 3,8</t>
  </si>
  <si>
    <r>
      <t>(</t>
    </r>
    <r>
      <rPr>
        <i/>
        <sz val="11"/>
        <color theme="1"/>
        <rFont val="Calibri"/>
        <family val="2"/>
        <scheme val="minor"/>
      </rPr>
      <t>1) Le taux du numéro de risque 74.5BC est applicable au personnel de ces entreprises non visé par les articles L. 1251-16 et L. 1251-17 du code du travail.</t>
    </r>
  </si>
  <si>
    <t>Le taux du numéro de risque 74.5BD est applicable aux établissements occupant, soit uniquement du personnel pour tous autres travaux, soit simultanément du personnel pour tous autres travaux et/ou du personnel pour travaux de bureau et/ou du personnel paramédical.</t>
  </si>
  <si>
    <t>Le taux du numéro de risque 74.5BE est applicable aux établissements occupant exclusivement du personnel affecté à des travaux de bureau ou paramédical ou ces deux catégories de personnel.</t>
  </si>
  <si>
    <t>(2) Y compris les crèches, garderies, centres aérés et de loisirs… à l’exclusion des structures et colonies de vacances visées au numéro de risque 55.2EC.</t>
  </si>
  <si>
    <t>(3) Y compris les entreprises qui, à titre accessoire, effectuent le travail du bois et du marbre.</t>
  </si>
  <si>
    <t>CATÉGORIES DE TRAVAILLEURS VISÉS PAR L’ARRÊTÉ PRÉVU À L’ARTICLE D. 242-6-22 DU CODE DE LA SÉCURITÉ SOCIALE</t>
  </si>
  <si>
    <t>Voyageurs de commerce, représentants, placier non exclusif (au service de plusieurs employeurs).</t>
  </si>
  <si>
    <t>51.1TG</t>
  </si>
  <si>
    <t> 1,3 TC</t>
  </si>
  <si>
    <t>Salariés d’un employeur ne comportant pas d’établissement en France, visé à l’article L. 243-1-2 du code de la sécurité sociale.</t>
  </si>
  <si>
    <t>51.1TH</t>
  </si>
  <si>
    <t>Vendeurs colporteurs de presse, porteurs de presse visés à l’article L. 311-3 (18°) du code de la sécurité sociale.</t>
  </si>
  <si>
    <t> 52.4RB</t>
  </si>
  <si>
    <t> 1,9 TC</t>
  </si>
  <si>
    <t>Vendeurs à domicile visés à l’article L. 311-3 (20°) du code de la sécurité sociale.</t>
  </si>
  <si>
    <t> 52.6GA</t>
  </si>
  <si>
    <t>Salarié bénéficiant du titre de travail simplifié dans les départements d’outre mer et à Saint-Pierre-et-Miquelon en application de l’article L. 1522-3 du code du travail.</t>
  </si>
  <si>
    <t>74.1GC</t>
  </si>
  <si>
    <t> 2,32 TC</t>
  </si>
  <si>
    <t>Accueil à domicile, à titre onéreux, d’enfants pour le compte de particuliers et de personnes âgées ou d’adultes handicapés sur leur propre demande ou pour le compte de particuliers.</t>
  </si>
  <si>
    <t>85.3CA</t>
  </si>
  <si>
    <t>Toute personne occupée exclusivement au service de particuliers : employés de maison (femme de ménage, lingère, couturière, blanchisseuse à la journée, chauffeur de maître).</t>
  </si>
  <si>
    <t>95.0ZA</t>
  </si>
  <si>
    <t>2,1 TC</t>
  </si>
  <si>
    <t>Toute personne effectuant des travaux de courte durée pour le compte de particuliers : travaux de bureaux ou assimilables.</t>
  </si>
  <si>
    <t>95.0ZC</t>
  </si>
  <si>
    <t>Toute personne effectuant des travaux de courte durée pour le compte de particuliers : travaux industriels (relevant généralement de professions du bâtiment).</t>
  </si>
  <si>
    <t>95.0ZD</t>
  </si>
  <si>
    <t> 8,3 TC</t>
  </si>
  <si>
    <t> CATÉGORIES DE PERSONNELS VISÉS PAR L’ARRÊTÉ PRÉVU À L’ARTICLE D. 242-6-21 DU CODE DE LA SÉCURITE SOCIALE ET À L’ARTICLE 1 (III)</t>
  </si>
  <si>
    <t>DE L’ARRÊTÉ DU 17 OCTOBRE 1995 RELATIF À LA TARIFICATION DES RISQUES D’ACCIDENTS DU TRAVAIL ET DE MALADIES PROFESSIONNELLES</t>
  </si>
  <si>
    <t>Personnels des sièges sociaux et bureaux des entreprises relevant de branches professionnelles autres que celles du bâtiment et des travaux publics.</t>
  </si>
  <si>
    <t> 00.00B</t>
  </si>
  <si>
    <t> 1,0</t>
  </si>
  <si>
    <r>
      <t xml:space="preserve">Reportez-vous au tableau ci-dessous, trouvez votre activité, </t>
    </r>
    <r>
      <rPr>
        <b/>
        <sz val="11"/>
        <color theme="1"/>
        <rFont val="Calibri"/>
        <family val="2"/>
        <scheme val="minor"/>
      </rPr>
      <t>et saisissez le taux net en % dans la case ci-après :</t>
    </r>
  </si>
  <si>
    <t xml:space="preserve">TARIF DES COTISATIONS D’ACCIDENTS DU TRAVAIL ET MALADIES PROFESSIONNELLES POUR LES ACTIVITÉS DE SERVICES </t>
  </si>
  <si>
    <t xml:space="preserve">TC : Tranche C
Partie du salaire au-delà de 4 fois le plafond de sécurité sociale et dans la limite de 8 fois ce même plafond.
TC : Cette tranche de rémunération ne concerne que les salariés cadres. </t>
  </si>
  <si>
    <t>Plafond de la Sécurité sociale 2017 :</t>
  </si>
  <si>
    <t>Cadre ou non cadre ?</t>
  </si>
  <si>
    <t>Retraite GMP</t>
  </si>
  <si>
    <t>Document à conserver sans limitation de durée.</t>
  </si>
  <si>
    <t>Cadre</t>
  </si>
  <si>
    <t>C.E.T. cadres</t>
  </si>
  <si>
    <t>APEC</t>
  </si>
  <si>
    <t>Prévoyance cadres sur tranche A</t>
  </si>
  <si>
    <t>mensuel</t>
  </si>
  <si>
    <t>annuel</t>
  </si>
  <si>
    <t>Tranche A = jusqu'au plafond de la SS</t>
  </si>
  <si>
    <t>Tranche B = 3 fois le plafond mensuel</t>
  </si>
  <si>
    <t>Tranche C = 4 fois le plafond mensuel</t>
  </si>
  <si>
    <t>Tranche 1 = jusqu'au plafond de la SS</t>
  </si>
  <si>
    <t>Tranche 2 = 2 fois le plafond mensuel</t>
  </si>
  <si>
    <t xml:space="preserve"> (utilisé par la caisse de retraite complémentaire ARRCO)</t>
  </si>
  <si>
    <t>Taxe formation professionnelle</t>
  </si>
  <si>
    <t>Taxe d'apprentissage</t>
  </si>
  <si>
    <t>Mutuelle</t>
  </si>
  <si>
    <t>Sous-total retenues déductibles :</t>
  </si>
  <si>
    <t>SOUS-TOTAL APRES RETENUES :</t>
  </si>
  <si>
    <t>Numéro de département</t>
  </si>
  <si>
    <t>Taux SS maladie :</t>
  </si>
  <si>
    <t>Paramètres de la GMP pour 2017 :</t>
  </si>
  <si>
    <t>Salaire charnière (en dessous duquel intervient la GMP) :</t>
  </si>
  <si>
    <t>cotisation minimale part salariale :</t>
  </si>
  <si>
    <t>cotisation minimale part patronale :</t>
  </si>
  <si>
    <t>Retraite complémentaire tranche A (Arrco)</t>
  </si>
  <si>
    <t>Retraite complémentaire tranche B (Agirc)</t>
  </si>
  <si>
    <t xml:space="preserve">Garantie minimale de points agirc. Lorsque la rémunération brute est inférieure à 3.611,48 € par mois (ou à 43.337,78 € par an) les cotisations au régime de retraite complémentaires des cadres sont remplacées ou complétées par une cotisation forfaitaire dite « cotisation GMP ». Voir paramètres onglet précédent. 
  -  si la rémunération brute mensuelle est inférieure au plafond de la Sécurité sociale, soit 3.269 €, la cotisation AGIRC n’est pas due, mais la cotisation GMP est due en totalité ;
  -  si cette même rémunération brute mensuelle est comprise entre 3.269 € et 3.611,48 €, la GMP est encore due, mais son montant est diminué de la cotisation AGIRC assise sur la part du salaire supérieure au plafond de la sécurité sociale ;
 -   si cette même rémunération mensuelle est supérieure à 3.611,48 €, la GMP n’est pas due.
</t>
  </si>
  <si>
    <t>Contribution exceptionnelle temporaire Agirc. La CET est une cotisation mise en place par l’AGIRC pour financer les droits GMP supérieurs à 120 points. Elle concerne tous les cadres, et son montant actuel est de 0,35% des tranches A, B et C, partagé à raison de 0,13% pour le salarié et 0,22% pour l’employeur.</t>
  </si>
  <si>
    <t>Cot. AGFF sur tranche A</t>
  </si>
  <si>
    <t>Cot. AGFF sur tranche B</t>
  </si>
  <si>
    <r>
      <t xml:space="preserve">Ce bulletin de paie est valable pour </t>
    </r>
    <r>
      <rPr>
        <b/>
        <i/>
        <sz val="11"/>
        <color rgb="FFFF0000"/>
        <rFont val="Calibri"/>
        <family val="2"/>
        <scheme val="minor"/>
      </rPr>
      <t>2017</t>
    </r>
    <r>
      <rPr>
        <i/>
        <sz val="11"/>
        <color rgb="FFFF0000"/>
        <rFont val="Calibri"/>
        <family val="2"/>
        <scheme val="minor"/>
      </rPr>
      <t>, il convient pour la paie des dirigeants de SAS uniquement (Président ou Directeur général).</t>
    </r>
  </si>
  <si>
    <t>Remarques et explications :</t>
  </si>
  <si>
    <t>Imprimez ce bulletin de paie ou transformez-le en PDF</t>
  </si>
  <si>
    <t>Ce bulletin est valable pour les entreprises comptant moins de 10 salariés, et pour un salaire mensuel inférieur à 10 000 €.</t>
  </si>
  <si>
    <t>Les bases et taux de cotisations sont valables pour l'année 2017 uniquement</t>
  </si>
  <si>
    <t>Vous souhaitez déverrouiller ce document ? Cliquez ici pour obtenir le code</t>
  </si>
  <si>
    <t>Pourcentage de cotisations sociales sur le net (pour mémoire) :</t>
  </si>
  <si>
    <t>Base : 98,25% du brut (100% au-delà de 4 fois le plafond) + 100% de la part patronale prévoyance et mutuelle</t>
  </si>
  <si>
    <t>Dans les départements 67,68 et 57, la cotisation salariale est de 2,25% au lieu de 0,75% (calcul automatique)</t>
  </si>
  <si>
    <t>Calculée sur le salaire total.</t>
  </si>
  <si>
    <t>Dans la limite du plafond de la sécurité sociale</t>
  </si>
  <si>
    <t>Pas de taux réduit pour les mandataires sociaux</t>
  </si>
  <si>
    <t>Taux variable selon les entreprises (voir onglet précédent) ; calcul appliqué sur le salaire total</t>
  </si>
  <si>
    <t>Retraite complémentaire commune cadres et non cadres, calculée sur salaire total</t>
  </si>
  <si>
    <t>Il s'agit d'une cotisation retraite. Les taux de 0,8% et 1,2% s'appliquent jusqu'au plafond de la SS. Les taux de 0,9% et 1,30% les cotisations ne s’appliquent que sur la part du salaire comprise entre le plafond de la sécurité sociale et huit fois ce plafond.</t>
  </si>
  <si>
    <t xml:space="preserve">Retraite complémentaire des cadres : les cotisations ne s’appliquent que sur la part du salaire comprise entre le plafond de la sécurité sociale et quatre fois ce plafond (soit, en 2017, entre 3.269 € et 13.076 €) </t>
  </si>
  <si>
    <t>Dans la limite de 4 fois le plafond de la sécurité sociale</t>
  </si>
  <si>
    <t>Calculée sur le salaire total. S'agissant de taxe et non de cotisation, il n'est pas obligatoire de la faire figurer sur la fiche de paie. Taux susceptible de varier en fonction de la convention collective</t>
  </si>
  <si>
    <t>Toutes les cases sont obligatoires</t>
  </si>
  <si>
    <r>
      <t xml:space="preserve">Montant du salaire </t>
    </r>
    <r>
      <rPr>
        <b/>
        <u/>
        <sz val="11"/>
        <color theme="1"/>
        <rFont val="Calibri"/>
        <family val="2"/>
        <scheme val="minor"/>
      </rPr>
      <t>brut</t>
    </r>
    <r>
      <rPr>
        <b/>
        <sz val="11"/>
        <color theme="1"/>
        <rFont val="Calibri"/>
        <family val="2"/>
        <scheme val="minor"/>
      </rPr>
      <t xml:space="preserve"> pour le mois :</t>
    </r>
  </si>
  <si>
    <t>Lieu de paiement des cotisations sociales :</t>
  </si>
  <si>
    <t>Adresse du centre URSSAF de rattachement :</t>
  </si>
  <si>
    <t>URSSAF de Paris, 3 Rue de Tolbiac, 75013 Paris</t>
  </si>
  <si>
    <t>2) Coordonnées de l'entreprise SAS ou SASU</t>
  </si>
  <si>
    <r>
      <t xml:space="preserve">Numéro URSSAF </t>
    </r>
    <r>
      <rPr>
        <sz val="9"/>
        <color theme="1"/>
        <rFont val="Calibri"/>
        <family val="2"/>
        <scheme val="minor"/>
      </rPr>
      <t>(obtenu suite à déclaration d'embauche) :</t>
    </r>
  </si>
  <si>
    <t>Coût total pour l'entreprise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</si>
</sst>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quot;_-;\-* #,##0.00\ &quot;€&quot;_-;_-* &quot;-&quot;??\ &quot;€&quot;_-;_-@_-"/>
    <numFmt numFmtId="43" formatCode="_-* #,##0.00\ _€_-;\-* #,##0.00\ _€_-;_-* &quot;-&quot;??\ _€_-;_-@_-"/>
    <numFmt numFmtId="164" formatCode="d\ mmmm\ yyyy"/>
    <numFmt numFmtId="165" formatCode="_-* #,##0\ _€_-;\-* #,##0\ _€_-;_-* &quot;-&quot;??\ _€_-;_-@_-"/>
    <numFmt numFmtId="166" formatCode="#,##0.00_ ;\-#,##0.00\ "/>
    <numFmt numFmtId="167" formatCode="0.000%"/>
  </numFmts>
  <fonts count="3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b/>
      <sz val="11"/>
      <name val="Arial"/>
      <family val="2"/>
    </font>
    <font>
      <b/>
      <sz val="10"/>
      <color rgb="FFFF0000"/>
      <name val="Arial"/>
      <family val="2"/>
    </font>
    <font>
      <b/>
      <sz val="12"/>
      <name val="Arial"/>
      <family val="2"/>
    </font>
    <font>
      <b/>
      <sz val="10"/>
      <color theme="0"/>
      <name val="Arial"/>
      <family val="2"/>
    </font>
    <font>
      <sz val="10"/>
      <color theme="0"/>
      <name val="Arial"/>
      <family val="2"/>
    </font>
    <font>
      <sz val="9"/>
      <name val="Arial"/>
      <family val="2"/>
    </font>
    <font>
      <sz val="9"/>
      <color theme="0"/>
      <name val="Arial"/>
      <family val="2"/>
    </font>
    <font>
      <b/>
      <sz val="9"/>
      <name val="Arial"/>
      <family val="2"/>
    </font>
    <font>
      <b/>
      <u/>
      <sz val="10"/>
      <color theme="0"/>
      <name val="Arial"/>
      <family val="2"/>
    </font>
    <font>
      <sz val="8"/>
      <color indexed="8"/>
      <name val="Arial"/>
      <family val="2"/>
    </font>
    <font>
      <sz val="9"/>
      <color indexed="8"/>
      <name val="Arial"/>
      <family val="2"/>
    </font>
    <font>
      <b/>
      <i/>
      <sz val="14"/>
      <color theme="1"/>
      <name val="Calibri"/>
      <family val="2"/>
      <scheme val="minor"/>
    </font>
    <font>
      <b/>
      <i/>
      <sz val="14"/>
      <color theme="9"/>
      <name val="Calibri"/>
      <family val="2"/>
      <scheme val="minor"/>
    </font>
    <font>
      <b/>
      <sz val="24"/>
      <color theme="1"/>
      <name val="Calibri"/>
      <family val="2"/>
      <scheme val="minor"/>
    </font>
    <font>
      <i/>
      <sz val="11"/>
      <color theme="1"/>
      <name val="Calibri"/>
      <family val="2"/>
      <scheme val="minor"/>
    </font>
    <font>
      <i/>
      <sz val="11"/>
      <color rgb="FFFF0000"/>
      <name val="Calibri"/>
      <family val="2"/>
      <scheme val="minor"/>
    </font>
    <font>
      <b/>
      <i/>
      <sz val="11"/>
      <color rgb="FFFF0000"/>
      <name val="Calibri"/>
      <family val="2"/>
      <scheme val="minor"/>
    </font>
    <font>
      <b/>
      <i/>
      <sz val="10"/>
      <name val="Arial"/>
      <family val="2"/>
    </font>
    <font>
      <b/>
      <sz val="9"/>
      <color theme="0"/>
      <name val="Arial"/>
      <family val="2"/>
    </font>
    <font>
      <b/>
      <sz val="18"/>
      <color theme="0"/>
      <name val="Arial"/>
      <family val="2"/>
    </font>
    <font>
      <i/>
      <sz val="10"/>
      <name val="Arial"/>
      <family val="2"/>
    </font>
    <font>
      <i/>
      <u/>
      <sz val="10"/>
      <name val="Arial"/>
      <family val="2"/>
    </font>
    <font>
      <b/>
      <i/>
      <sz val="14"/>
      <color rgb="FFFF0000"/>
      <name val="Calibri"/>
      <family val="2"/>
      <scheme val="minor"/>
    </font>
    <font>
      <sz val="9"/>
      <color theme="1"/>
      <name val="Calibri"/>
      <family val="2"/>
      <scheme val="minor"/>
    </font>
    <font>
      <b/>
      <u/>
      <sz val="11"/>
      <color theme="1"/>
      <name val="Calibri"/>
      <family val="2"/>
      <scheme val="minor"/>
    </font>
    <font>
      <u/>
      <sz val="11"/>
      <color theme="10"/>
      <name val="Calibri"/>
      <family val="2"/>
      <scheme val="minor"/>
    </font>
    <font>
      <b/>
      <i/>
      <sz val="10"/>
      <color rgb="FFFF0000"/>
      <name val="Arial"/>
      <family val="2"/>
    </font>
    <font>
      <b/>
      <u/>
      <sz val="16"/>
      <color rgb="FFFF0000"/>
      <name val="Calibri"/>
      <family val="2"/>
      <scheme val="minor"/>
    </font>
  </fonts>
  <fills count="6">
    <fill>
      <patternFill patternType="none"/>
    </fill>
    <fill>
      <patternFill patternType="gray125"/>
    </fill>
    <fill>
      <patternFill patternType="solid">
        <fgColor theme="9" tint="0.39997558519241921"/>
        <bgColor indexed="64"/>
      </patternFill>
    </fill>
    <fill>
      <patternFill patternType="solid">
        <fgColor theme="2" tint="-0.499984740745262"/>
        <bgColor indexed="64"/>
      </patternFill>
    </fill>
    <fill>
      <patternFill patternType="solid">
        <fgColor theme="0"/>
        <bgColor indexed="64"/>
      </patternFill>
    </fill>
    <fill>
      <patternFill patternType="solid">
        <fgColor theme="7" tint="0.59999389629810485"/>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0" fillId="0" borderId="0" applyNumberFormat="0" applyFill="0" applyBorder="0" applyAlignment="0" applyProtection="0"/>
  </cellStyleXfs>
  <cellXfs count="218">
    <xf numFmtId="0" fontId="0" fillId="0" borderId="0" xfId="0"/>
    <xf numFmtId="0" fontId="3" fillId="0" borderId="0" xfId="0" applyFont="1" applyFill="1" applyBorder="1" applyProtection="1">
      <protection hidden="1"/>
    </xf>
    <xf numFmtId="0" fontId="3" fillId="0" borderId="0" xfId="0" applyFont="1" applyFill="1" applyBorder="1" applyAlignment="1" applyProtection="1">
      <alignment horizontal="center"/>
      <protection hidden="1"/>
    </xf>
    <xf numFmtId="0" fontId="3" fillId="0" borderId="1" xfId="0" applyFont="1" applyFill="1" applyBorder="1" applyProtection="1">
      <protection hidden="1"/>
    </xf>
    <xf numFmtId="0" fontId="3" fillId="0" borderId="2" xfId="0" applyFont="1" applyFill="1" applyBorder="1" applyProtection="1">
      <protection hidden="1"/>
    </xf>
    <xf numFmtId="0" fontId="3" fillId="0" borderId="3" xfId="0" applyFont="1" applyFill="1" applyBorder="1" applyProtection="1">
      <protection hidden="1"/>
    </xf>
    <xf numFmtId="0" fontId="3" fillId="0" borderId="4" xfId="0" applyFont="1" applyFill="1" applyBorder="1" applyProtection="1">
      <protection hidden="1"/>
    </xf>
    <xf numFmtId="0" fontId="3" fillId="0" borderId="5" xfId="0" applyFont="1" applyFill="1" applyBorder="1" applyProtection="1">
      <protection hidden="1"/>
    </xf>
    <xf numFmtId="0" fontId="4" fillId="0" borderId="0" xfId="0" applyFont="1" applyFill="1" applyBorder="1" applyProtection="1">
      <protection hidden="1"/>
    </xf>
    <xf numFmtId="0" fontId="4" fillId="0" borderId="4" xfId="0" applyFont="1" applyFill="1" applyBorder="1" applyProtection="1">
      <protection hidden="1"/>
    </xf>
    <xf numFmtId="0" fontId="4" fillId="0" borderId="5" xfId="0" applyFont="1" applyFill="1" applyBorder="1" applyProtection="1">
      <protection hidden="1"/>
    </xf>
    <xf numFmtId="0" fontId="4" fillId="0" borderId="0" xfId="0" applyFont="1" applyFill="1" applyBorder="1" applyAlignment="1" applyProtection="1">
      <alignment horizontal="center"/>
      <protection hidden="1"/>
    </xf>
    <xf numFmtId="0" fontId="6" fillId="0" borderId="0" xfId="0" applyFont="1" applyFill="1" applyBorder="1" applyProtection="1">
      <protection hidden="1"/>
    </xf>
    <xf numFmtId="0" fontId="4" fillId="0" borderId="5" xfId="0" applyFont="1" applyFill="1" applyBorder="1" applyAlignment="1" applyProtection="1">
      <alignment horizontal="center"/>
      <protection hidden="1"/>
    </xf>
    <xf numFmtId="0" fontId="8" fillId="0" borderId="0" xfId="0" applyFont="1" applyFill="1" applyBorder="1" applyProtection="1">
      <protection hidden="1"/>
    </xf>
    <xf numFmtId="0" fontId="9" fillId="0" borderId="0" xfId="0" applyFont="1" applyFill="1" applyBorder="1" applyProtection="1">
      <protection hidden="1"/>
    </xf>
    <xf numFmtId="0" fontId="10" fillId="0" borderId="0" xfId="0" applyFont="1" applyFill="1" applyBorder="1" applyProtection="1">
      <protection hidden="1"/>
    </xf>
    <xf numFmtId="0" fontId="11" fillId="0" borderId="0" xfId="0" applyFont="1" applyFill="1" applyBorder="1" applyProtection="1">
      <protection hidden="1"/>
    </xf>
    <xf numFmtId="0" fontId="3" fillId="0" borderId="0" xfId="0" applyFont="1" applyFill="1" applyBorder="1" applyAlignment="1" applyProtection="1">
      <alignment horizontal="left" indent="2"/>
      <protection hidden="1"/>
    </xf>
    <xf numFmtId="0" fontId="3" fillId="0" borderId="7" xfId="0" applyFont="1" applyFill="1" applyBorder="1" applyProtection="1">
      <protection hidden="1"/>
    </xf>
    <xf numFmtId="0" fontId="3" fillId="0" borderId="6" xfId="0" applyFont="1" applyFill="1" applyBorder="1" applyProtection="1">
      <protection hidden="1"/>
    </xf>
    <xf numFmtId="0" fontId="3" fillId="0" borderId="8" xfId="0" applyFont="1" applyFill="1" applyBorder="1" applyProtection="1">
      <protection hidden="1"/>
    </xf>
    <xf numFmtId="0" fontId="4" fillId="0" borderId="0" xfId="0" applyFont="1" applyFill="1" applyBorder="1" applyAlignment="1" applyProtection="1">
      <alignment horizontal="left" indent="2"/>
      <protection hidden="1"/>
    </xf>
    <xf numFmtId="0" fontId="13" fillId="0" borderId="0" xfId="0" applyFont="1" applyFill="1" applyBorder="1" applyProtection="1">
      <protection hidden="1"/>
    </xf>
    <xf numFmtId="0" fontId="4" fillId="0" borderId="7" xfId="0" applyFont="1" applyFill="1" applyBorder="1" applyAlignment="1" applyProtection="1">
      <alignment horizontal="left" indent="2"/>
      <protection hidden="1"/>
    </xf>
    <xf numFmtId="43" fontId="3" fillId="0" borderId="7" xfId="1" applyFont="1" applyFill="1" applyBorder="1" applyAlignment="1" applyProtection="1">
      <alignment horizontal="right"/>
      <protection hidden="1"/>
    </xf>
    <xf numFmtId="0" fontId="14" fillId="0" borderId="0" xfId="0" applyNumberFormat="1" applyFont="1" applyFill="1" applyAlignment="1" applyProtection="1">
      <alignment horizontal="left" indent="2"/>
      <protection hidden="1"/>
    </xf>
    <xf numFmtId="0" fontId="14" fillId="0" borderId="0" xfId="0" applyNumberFormat="1" applyFont="1" applyFill="1" applyProtection="1">
      <protection hidden="1"/>
    </xf>
    <xf numFmtId="0" fontId="15" fillId="0" borderId="0" xfId="0" applyNumberFormat="1" applyFont="1" applyFill="1" applyProtection="1">
      <protection hidden="1"/>
    </xf>
    <xf numFmtId="0" fontId="12" fillId="0" borderId="0" xfId="0" applyFont="1" applyFill="1" applyBorder="1" applyProtection="1">
      <protection hidden="1"/>
    </xf>
    <xf numFmtId="0" fontId="5" fillId="0" borderId="0" xfId="0" applyFont="1" applyFill="1" applyBorder="1" applyAlignment="1" applyProtection="1">
      <protection hidden="1"/>
    </xf>
    <xf numFmtId="0" fontId="10" fillId="0" borderId="4" xfId="0" applyFont="1" applyFill="1" applyBorder="1" applyProtection="1">
      <protection hidden="1"/>
    </xf>
    <xf numFmtId="0" fontId="10" fillId="0" borderId="5" xfId="0" applyFont="1" applyFill="1" applyBorder="1" applyProtection="1">
      <protection hidden="1"/>
    </xf>
    <xf numFmtId="2" fontId="10" fillId="0" borderId="5" xfId="0" applyNumberFormat="1" applyFont="1" applyFill="1" applyBorder="1" applyProtection="1">
      <protection hidden="1"/>
    </xf>
    <xf numFmtId="2" fontId="3" fillId="0" borderId="5" xfId="0" applyNumberFormat="1" applyFont="1" applyFill="1" applyBorder="1" applyProtection="1">
      <protection hidden="1"/>
    </xf>
    <xf numFmtId="10" fontId="3" fillId="0" borderId="5" xfId="0" applyNumberFormat="1" applyFont="1" applyFill="1" applyBorder="1" applyProtection="1">
      <protection hidden="1"/>
    </xf>
    <xf numFmtId="0" fontId="2" fillId="0" borderId="0" xfId="0" applyFont="1"/>
    <xf numFmtId="0" fontId="16" fillId="0" borderId="0" xfId="0" applyFont="1"/>
    <xf numFmtId="0" fontId="0" fillId="0" borderId="0" xfId="0" applyFill="1"/>
    <xf numFmtId="0" fontId="17" fillId="0" borderId="0" xfId="0" applyFont="1"/>
    <xf numFmtId="0" fontId="18" fillId="0" borderId="0" xfId="0" applyFont="1"/>
    <xf numFmtId="0" fontId="19" fillId="0" borderId="0" xfId="0" applyFont="1"/>
    <xf numFmtId="0" fontId="20" fillId="0" borderId="0" xfId="0" applyFont="1"/>
    <xf numFmtId="0" fontId="21" fillId="0" borderId="0" xfId="0" applyFont="1"/>
    <xf numFmtId="49" fontId="0" fillId="0" borderId="0" xfId="0" applyNumberFormat="1"/>
    <xf numFmtId="0" fontId="7" fillId="0" borderId="0" xfId="0" applyFont="1" applyFill="1" applyBorder="1" applyProtection="1">
      <protection hidden="1"/>
    </xf>
    <xf numFmtId="17" fontId="3" fillId="0" borderId="0" xfId="0" applyNumberFormat="1" applyFont="1" applyFill="1" applyBorder="1" applyProtection="1">
      <protection hidden="1"/>
    </xf>
    <xf numFmtId="0" fontId="4" fillId="0" borderId="4" xfId="0" applyFont="1" applyFill="1" applyBorder="1" applyAlignment="1" applyProtection="1">
      <alignment vertical="center" wrapText="1"/>
      <protection hidden="1"/>
    </xf>
    <xf numFmtId="0" fontId="4" fillId="0" borderId="5" xfId="0" applyFont="1" applyFill="1" applyBorder="1" applyAlignment="1" applyProtection="1">
      <alignment vertical="center" wrapText="1"/>
      <protection hidden="1"/>
    </xf>
    <xf numFmtId="0" fontId="8" fillId="0" borderId="0" xfId="0" applyFont="1" applyFill="1" applyBorder="1" applyAlignment="1" applyProtection="1">
      <alignment vertical="center" wrapText="1"/>
      <protection hidden="1"/>
    </xf>
    <xf numFmtId="0" fontId="4" fillId="0" borderId="0" xfId="0" applyFont="1" applyFill="1" applyBorder="1" applyAlignment="1" applyProtection="1">
      <alignment vertical="center" wrapText="1"/>
      <protection hidden="1"/>
    </xf>
    <xf numFmtId="166" fontId="3" fillId="0" borderId="0" xfId="1" applyNumberFormat="1" applyFont="1" applyFill="1" applyBorder="1" applyProtection="1">
      <protection hidden="1"/>
    </xf>
    <xf numFmtId="167" fontId="3" fillId="0" borderId="0" xfId="1" applyNumberFormat="1" applyFont="1" applyFill="1" applyBorder="1" applyAlignment="1" applyProtection="1">
      <alignment horizontal="right"/>
      <protection hidden="1"/>
    </xf>
    <xf numFmtId="10" fontId="3" fillId="0" borderId="0" xfId="1" applyNumberFormat="1" applyFont="1" applyFill="1" applyBorder="1" applyAlignment="1" applyProtection="1">
      <alignment horizontal="right"/>
      <protection hidden="1"/>
    </xf>
    <xf numFmtId="0" fontId="25" fillId="0" borderId="0" xfId="0" applyFont="1" applyFill="1" applyBorder="1" applyProtection="1">
      <protection hidden="1"/>
    </xf>
    <xf numFmtId="0" fontId="26" fillId="0" borderId="0" xfId="0" applyFont="1" applyFill="1" applyBorder="1" applyProtection="1">
      <protection hidden="1"/>
    </xf>
    <xf numFmtId="0" fontId="0" fillId="0" borderId="19" xfId="0" applyBorder="1" applyAlignment="1">
      <alignment horizontal="center" vertical="center" wrapText="1"/>
    </xf>
    <xf numFmtId="0" fontId="2" fillId="0" borderId="19" xfId="0" applyFont="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top" wrapText="1"/>
    </xf>
    <xf numFmtId="0" fontId="0" fillId="0" borderId="25" xfId="0" applyBorder="1" applyAlignment="1">
      <alignment horizontal="center" vertical="center" wrapText="1"/>
    </xf>
    <xf numFmtId="0" fontId="0" fillId="0" borderId="19" xfId="0" applyBorder="1" applyAlignment="1">
      <alignment vertical="center" wrapText="1"/>
    </xf>
    <xf numFmtId="0" fontId="0" fillId="0" borderId="20" xfId="0" applyBorder="1" applyAlignment="1">
      <alignment horizontal="center" vertical="center" wrapText="1"/>
    </xf>
    <xf numFmtId="0" fontId="0" fillId="0" borderId="10" xfId="0" applyBorder="1" applyAlignment="1">
      <alignment horizontal="center" vertical="center"/>
    </xf>
    <xf numFmtId="43" fontId="4" fillId="0" borderId="7" xfId="1" applyFont="1" applyFill="1" applyBorder="1" applyAlignment="1" applyProtection="1">
      <alignment horizontal="right"/>
      <protection hidden="1"/>
    </xf>
    <xf numFmtId="0" fontId="3" fillId="0" borderId="11" xfId="0" applyFont="1" applyFill="1" applyBorder="1" applyProtection="1">
      <protection hidden="1"/>
    </xf>
    <xf numFmtId="0" fontId="3" fillId="0" borderId="13" xfId="0" applyFont="1" applyFill="1" applyBorder="1" applyProtection="1">
      <protection hidden="1"/>
    </xf>
    <xf numFmtId="0" fontId="3" fillId="0" borderId="14" xfId="0" applyFont="1" applyFill="1" applyBorder="1" applyProtection="1">
      <protection hidden="1"/>
    </xf>
    <xf numFmtId="0" fontId="3" fillId="0" borderId="15" xfId="0" applyFont="1" applyFill="1" applyBorder="1" applyProtection="1">
      <protection hidden="1"/>
    </xf>
    <xf numFmtId="10" fontId="3" fillId="0" borderId="14" xfId="1" applyNumberFormat="1" applyFont="1" applyFill="1" applyBorder="1" applyAlignment="1" applyProtection="1">
      <alignment horizontal="right"/>
      <protection hidden="1"/>
    </xf>
    <xf numFmtId="43" fontId="3" fillId="0" borderId="15" xfId="1" applyFont="1" applyFill="1" applyBorder="1" applyAlignment="1" applyProtection="1">
      <alignment horizontal="right"/>
      <protection hidden="1"/>
    </xf>
    <xf numFmtId="167" fontId="3" fillId="0" borderId="14" xfId="1" applyNumberFormat="1" applyFont="1" applyFill="1" applyBorder="1" applyAlignment="1" applyProtection="1">
      <alignment horizontal="right"/>
      <protection hidden="1"/>
    </xf>
    <xf numFmtId="43" fontId="4" fillId="0" borderId="15" xfId="1" applyNumberFormat="1" applyFont="1" applyFill="1" applyBorder="1" applyAlignment="1" applyProtection="1">
      <alignment horizontal="right"/>
      <protection hidden="1"/>
    </xf>
    <xf numFmtId="166" fontId="3" fillId="0" borderId="15" xfId="1" applyNumberFormat="1" applyFont="1" applyFill="1" applyBorder="1" applyAlignment="1" applyProtection="1">
      <alignment horizontal="center"/>
      <protection hidden="1"/>
    </xf>
    <xf numFmtId="10" fontId="3" fillId="0" borderId="16" xfId="1" applyNumberFormat="1" applyFont="1" applyFill="1" applyBorder="1" applyAlignment="1" applyProtection="1">
      <alignment horizontal="right"/>
      <protection hidden="1"/>
    </xf>
    <xf numFmtId="43" fontId="4" fillId="0" borderId="18" xfId="1" applyNumberFormat="1" applyFont="1" applyFill="1" applyBorder="1" applyAlignment="1" applyProtection="1">
      <alignment horizontal="right"/>
      <protection hidden="1"/>
    </xf>
    <xf numFmtId="0" fontId="4" fillId="0" borderId="7" xfId="0" applyFont="1" applyFill="1" applyBorder="1" applyAlignment="1" applyProtection="1">
      <alignment horizontal="left"/>
      <protection hidden="1"/>
    </xf>
    <xf numFmtId="0" fontId="3" fillId="0" borderId="11" xfId="0" applyFont="1" applyFill="1" applyBorder="1" applyAlignment="1" applyProtection="1">
      <alignment horizontal="left" indent="2"/>
      <protection hidden="1"/>
    </xf>
    <xf numFmtId="0" fontId="3" fillId="0" borderId="12" xfId="0" applyFont="1" applyFill="1" applyBorder="1" applyAlignment="1" applyProtection="1">
      <alignment horizontal="left" indent="2"/>
      <protection hidden="1"/>
    </xf>
    <xf numFmtId="0" fontId="3" fillId="0" borderId="12" xfId="0" applyFont="1" applyFill="1" applyBorder="1" applyProtection="1">
      <protection hidden="1"/>
    </xf>
    <xf numFmtId="0" fontId="3" fillId="0" borderId="14" xfId="0" applyFont="1" applyFill="1" applyBorder="1" applyAlignment="1" applyProtection="1">
      <alignment horizontal="left" indent="2"/>
      <protection hidden="1"/>
    </xf>
    <xf numFmtId="43" fontId="3" fillId="0" borderId="15" xfId="0" applyNumberFormat="1" applyFont="1" applyFill="1" applyBorder="1" applyAlignment="1" applyProtection="1">
      <alignment horizontal="center"/>
      <protection hidden="1"/>
    </xf>
    <xf numFmtId="0" fontId="3" fillId="0" borderId="15" xfId="0" applyFont="1" applyFill="1" applyBorder="1" applyAlignment="1" applyProtection="1">
      <alignment horizontal="center"/>
      <protection hidden="1"/>
    </xf>
    <xf numFmtId="0" fontId="22" fillId="0" borderId="14" xfId="0" applyFont="1" applyFill="1" applyBorder="1" applyAlignment="1" applyProtection="1">
      <alignment horizontal="left"/>
      <protection hidden="1"/>
    </xf>
    <xf numFmtId="43" fontId="3" fillId="0" borderId="15" xfId="1" applyNumberFormat="1" applyFont="1" applyFill="1" applyBorder="1" applyAlignment="1" applyProtection="1">
      <alignment horizontal="right"/>
      <protection hidden="1"/>
    </xf>
    <xf numFmtId="43" fontId="3" fillId="0" borderId="15" xfId="1" applyNumberFormat="1" applyFont="1" applyFill="1" applyBorder="1" applyAlignment="1" applyProtection="1">
      <alignment horizontal="right" indent="1"/>
      <protection hidden="1"/>
    </xf>
    <xf numFmtId="0" fontId="4" fillId="0" borderId="16" xfId="0" applyFont="1" applyFill="1" applyBorder="1" applyAlignment="1" applyProtection="1">
      <alignment horizontal="left" indent="2"/>
      <protection hidden="1"/>
    </xf>
    <xf numFmtId="0" fontId="4" fillId="0" borderId="17" xfId="0" applyFont="1" applyFill="1" applyBorder="1" applyAlignment="1" applyProtection="1">
      <alignment horizontal="left" indent="2"/>
      <protection hidden="1"/>
    </xf>
    <xf numFmtId="0" fontId="3" fillId="0" borderId="17" xfId="0" applyFont="1" applyFill="1" applyBorder="1" applyProtection="1">
      <protection hidden="1"/>
    </xf>
    <xf numFmtId="166" fontId="3" fillId="0" borderId="17" xfId="1" applyNumberFormat="1" applyFont="1" applyFill="1" applyBorder="1" applyProtection="1">
      <protection hidden="1"/>
    </xf>
    <xf numFmtId="10" fontId="3" fillId="0" borderId="17" xfId="1" applyNumberFormat="1" applyFont="1" applyFill="1" applyBorder="1" applyAlignment="1" applyProtection="1">
      <alignment horizontal="right"/>
      <protection hidden="1"/>
    </xf>
    <xf numFmtId="0" fontId="23" fillId="3" borderId="16" xfId="0" applyFont="1" applyFill="1" applyBorder="1" applyAlignment="1" applyProtection="1">
      <alignment horizontal="center" vertical="center" wrapText="1"/>
      <protection hidden="1"/>
    </xf>
    <xf numFmtId="43" fontId="23" fillId="3" borderId="18" xfId="1" applyNumberFormat="1" applyFont="1" applyFill="1" applyBorder="1" applyAlignment="1" applyProtection="1">
      <alignment horizontal="center" vertical="center" wrapText="1"/>
      <protection hidden="1"/>
    </xf>
    <xf numFmtId="0" fontId="8" fillId="3" borderId="17" xfId="0" applyFont="1" applyFill="1" applyBorder="1" applyAlignment="1" applyProtection="1">
      <alignment horizontal="left" vertical="center" wrapText="1"/>
      <protection hidden="1"/>
    </xf>
    <xf numFmtId="0" fontId="8" fillId="3" borderId="17" xfId="0" applyFont="1" applyFill="1" applyBorder="1" applyAlignment="1" applyProtection="1">
      <alignment vertical="center" wrapText="1"/>
      <protection hidden="1"/>
    </xf>
    <xf numFmtId="0" fontId="3" fillId="0" borderId="34" xfId="0" applyFont="1" applyFill="1" applyBorder="1" applyProtection="1">
      <protection hidden="1"/>
    </xf>
    <xf numFmtId="0" fontId="0" fillId="0" borderId="0" xfId="0" applyAlignment="1">
      <alignment horizontal="right"/>
    </xf>
    <xf numFmtId="0" fontId="3" fillId="0" borderId="0" xfId="0" applyFont="1" applyFill="1" applyBorder="1" applyAlignment="1" applyProtection="1">
      <protection hidden="1"/>
    </xf>
    <xf numFmtId="49" fontId="0" fillId="0" borderId="0" xfId="0" applyNumberFormat="1" applyFill="1"/>
    <xf numFmtId="9" fontId="3" fillId="0" borderId="0" xfId="0" applyNumberFormat="1" applyFont="1" applyFill="1" applyBorder="1" applyProtection="1">
      <protection hidden="1"/>
    </xf>
    <xf numFmtId="9" fontId="3" fillId="0" borderId="14" xfId="0" applyNumberFormat="1" applyFont="1" applyFill="1" applyBorder="1" applyProtection="1">
      <protection hidden="1"/>
    </xf>
    <xf numFmtId="167" fontId="0" fillId="0" borderId="0" xfId="2" applyNumberFormat="1" applyFont="1"/>
    <xf numFmtId="0" fontId="0" fillId="4" borderId="0" xfId="0" applyNumberFormat="1" applyFill="1" applyAlignment="1">
      <alignment horizontal="left"/>
    </xf>
    <xf numFmtId="0" fontId="22" fillId="0" borderId="14" xfId="0" applyFont="1" applyFill="1" applyBorder="1" applyAlignment="1" applyProtection="1">
      <alignment horizontal="left" vertical="center"/>
      <protection hidden="1"/>
    </xf>
    <xf numFmtId="0" fontId="25" fillId="0" borderId="0" xfId="0" applyFont="1" applyFill="1" applyBorder="1" applyAlignment="1" applyProtection="1">
      <protection hidden="1"/>
    </xf>
    <xf numFmtId="43" fontId="25" fillId="0" borderId="0" xfId="0" applyNumberFormat="1" applyFont="1" applyFill="1" applyBorder="1" applyProtection="1">
      <protection hidden="1"/>
    </xf>
    <xf numFmtId="0" fontId="4" fillId="0" borderId="35" xfId="0" applyFont="1" applyFill="1" applyBorder="1" applyAlignment="1" applyProtection="1">
      <alignment horizontal="left" vertical="center"/>
      <protection hidden="1"/>
    </xf>
    <xf numFmtId="0" fontId="4" fillId="0" borderId="9" xfId="0" applyFont="1" applyFill="1" applyBorder="1" applyAlignment="1" applyProtection="1">
      <alignment horizontal="left" vertical="center"/>
      <protection hidden="1"/>
    </xf>
    <xf numFmtId="0" fontId="3" fillId="0" borderId="9" xfId="0" applyFont="1" applyFill="1" applyBorder="1" applyAlignment="1" applyProtection="1">
      <alignment vertical="center"/>
      <protection hidden="1"/>
    </xf>
    <xf numFmtId="10" fontId="3" fillId="0" borderId="9" xfId="1" applyNumberFormat="1" applyFont="1" applyFill="1" applyBorder="1" applyAlignment="1" applyProtection="1">
      <alignment horizontal="right" vertical="center"/>
      <protection hidden="1"/>
    </xf>
    <xf numFmtId="43" fontId="3" fillId="0" borderId="9" xfId="1" applyFont="1" applyFill="1" applyBorder="1" applyAlignment="1" applyProtection="1">
      <alignment horizontal="right" vertical="center"/>
      <protection hidden="1"/>
    </xf>
    <xf numFmtId="43" fontId="4" fillId="0" borderId="36" xfId="1" applyFont="1" applyFill="1" applyBorder="1" applyAlignment="1" applyProtection="1">
      <alignment horizontal="right" vertical="center"/>
      <protection hidden="1"/>
    </xf>
    <xf numFmtId="43" fontId="4" fillId="0" borderId="36" xfId="1" applyFont="1" applyFill="1" applyBorder="1" applyAlignment="1" applyProtection="1">
      <alignment vertical="center"/>
      <protection hidden="1"/>
    </xf>
    <xf numFmtId="0" fontId="4" fillId="0" borderId="0" xfId="0" applyFont="1" applyFill="1" applyBorder="1" applyAlignment="1" applyProtection="1">
      <alignment vertical="top"/>
      <protection hidden="1"/>
    </xf>
    <xf numFmtId="0" fontId="27" fillId="0" borderId="0" xfId="0" applyFont="1"/>
    <xf numFmtId="17" fontId="0" fillId="2" borderId="0" xfId="0" applyNumberFormat="1" applyFill="1" applyAlignment="1" applyProtection="1">
      <alignment horizontal="center"/>
      <protection locked="0"/>
    </xf>
    <xf numFmtId="43" fontId="0" fillId="2" borderId="0" xfId="1" applyFont="1" applyFill="1" applyAlignment="1" applyProtection="1">
      <alignment horizontal="left" indent="2"/>
      <protection locked="0"/>
    </xf>
    <xf numFmtId="0" fontId="0" fillId="2" borderId="0" xfId="0" applyFill="1" applyProtection="1">
      <protection locked="0"/>
    </xf>
    <xf numFmtId="49" fontId="0" fillId="2" borderId="0" xfId="0" applyNumberFormat="1" applyFill="1" applyAlignment="1" applyProtection="1">
      <alignment horizontal="left"/>
      <protection locked="0"/>
    </xf>
    <xf numFmtId="49" fontId="0" fillId="2" borderId="0" xfId="0" applyNumberFormat="1" applyFill="1" applyProtection="1">
      <protection locked="0"/>
    </xf>
    <xf numFmtId="10" fontId="0" fillId="2" borderId="0" xfId="0" applyNumberFormat="1" applyFill="1" applyAlignment="1" applyProtection="1">
      <alignment horizontal="center"/>
      <protection locked="0"/>
    </xf>
    <xf numFmtId="0" fontId="17" fillId="0" borderId="0" xfId="0" applyFont="1" applyProtection="1"/>
    <xf numFmtId="0" fontId="27" fillId="0" borderId="0" xfId="0" applyFont="1" applyProtection="1"/>
    <xf numFmtId="14" fontId="3" fillId="0" borderId="0" xfId="0" applyNumberFormat="1" applyFont="1" applyFill="1" applyBorder="1" applyAlignment="1" applyProtection="1">
      <alignment horizontal="left"/>
      <protection hidden="1"/>
    </xf>
    <xf numFmtId="164" fontId="3" fillId="0" borderId="0" xfId="0" applyNumberFormat="1" applyFont="1" applyFill="1" applyBorder="1" applyAlignment="1" applyProtection="1">
      <protection hidden="1"/>
    </xf>
    <xf numFmtId="164" fontId="3" fillId="0" borderId="12" xfId="0" applyNumberFormat="1" applyFont="1" applyFill="1" applyBorder="1" applyAlignment="1" applyProtection="1">
      <alignment horizontal="left" indent="1"/>
      <protection hidden="1"/>
    </xf>
    <xf numFmtId="2" fontId="3" fillId="0" borderId="13" xfId="0" applyNumberFormat="1" applyFont="1" applyFill="1" applyBorder="1" applyAlignment="1" applyProtection="1">
      <alignment horizontal="left"/>
      <protection hidden="1"/>
    </xf>
    <xf numFmtId="49" fontId="3" fillId="0" borderId="14" xfId="0" applyNumberFormat="1" applyFont="1" applyFill="1" applyBorder="1" applyAlignment="1" applyProtection="1">
      <alignment horizontal="left" indent="1"/>
      <protection hidden="1"/>
    </xf>
    <xf numFmtId="49" fontId="3" fillId="0" borderId="0" xfId="0" applyNumberFormat="1" applyFont="1" applyFill="1" applyBorder="1" applyAlignment="1" applyProtection="1">
      <protection hidden="1"/>
    </xf>
    <xf numFmtId="49" fontId="3" fillId="0" borderId="15" xfId="0" applyNumberFormat="1" applyFont="1" applyFill="1" applyBorder="1" applyAlignment="1" applyProtection="1">
      <protection hidden="1"/>
    </xf>
    <xf numFmtId="0" fontId="3" fillId="0" borderId="14" xfId="0" applyNumberFormat="1" applyFont="1" applyFill="1" applyBorder="1" applyAlignment="1" applyProtection="1">
      <alignment horizontal="left" indent="1"/>
      <protection hidden="1"/>
    </xf>
    <xf numFmtId="49" fontId="3" fillId="0" borderId="16" xfId="0" applyNumberFormat="1" applyFont="1" applyFill="1" applyBorder="1" applyAlignment="1" applyProtection="1">
      <protection hidden="1"/>
    </xf>
    <xf numFmtId="49" fontId="3" fillId="0" borderId="17" xfId="0" applyNumberFormat="1" applyFont="1" applyFill="1" applyBorder="1" applyAlignment="1" applyProtection="1">
      <protection hidden="1"/>
    </xf>
    <xf numFmtId="49" fontId="3" fillId="0" borderId="18" xfId="0" applyNumberFormat="1" applyFont="1" applyFill="1" applyBorder="1" applyAlignment="1" applyProtection="1">
      <protection hidden="1"/>
    </xf>
    <xf numFmtId="0" fontId="3" fillId="0" borderId="0" xfId="0" applyFont="1" applyFill="1" applyBorder="1" applyAlignment="1" applyProtection="1">
      <alignment horizontal="left"/>
      <protection hidden="1"/>
    </xf>
    <xf numFmtId="0" fontId="3" fillId="0" borderId="0" xfId="0" applyFont="1" applyFill="1" applyBorder="1" applyAlignment="1" applyProtection="1">
      <alignment horizontal="centerContinuous"/>
      <protection hidden="1"/>
    </xf>
    <xf numFmtId="43" fontId="3" fillId="0" borderId="0" xfId="0" applyNumberFormat="1" applyFont="1" applyFill="1" applyBorder="1" applyProtection="1">
      <protection hidden="1"/>
    </xf>
    <xf numFmtId="14" fontId="4" fillId="0" borderId="0" xfId="0" applyNumberFormat="1" applyFont="1" applyFill="1" applyBorder="1" applyAlignment="1" applyProtection="1">
      <alignment horizontal="left" indent="2"/>
      <protection hidden="1"/>
    </xf>
    <xf numFmtId="0" fontId="3" fillId="0" borderId="0" xfId="0" applyNumberFormat="1" applyFont="1" applyFill="1" applyBorder="1" applyAlignment="1" applyProtection="1">
      <alignment horizontal="left"/>
      <protection hidden="1"/>
    </xf>
    <xf numFmtId="165" fontId="3" fillId="0" borderId="0" xfId="0" applyNumberFormat="1" applyFont="1" applyFill="1" applyBorder="1" applyAlignment="1" applyProtection="1">
      <protection hidden="1"/>
    </xf>
    <xf numFmtId="14" fontId="3" fillId="3" borderId="12" xfId="0" applyNumberFormat="1" applyFont="1" applyFill="1" applyBorder="1" applyAlignment="1" applyProtection="1">
      <alignment horizontal="left"/>
      <protection hidden="1"/>
    </xf>
    <xf numFmtId="0" fontId="3" fillId="0" borderId="2" xfId="0" applyFont="1" applyFill="1" applyBorder="1" applyAlignment="1" applyProtection="1">
      <alignment horizontal="left" indent="2"/>
      <protection hidden="1"/>
    </xf>
    <xf numFmtId="0" fontId="3" fillId="0" borderId="7" xfId="0" applyFont="1" applyFill="1" applyBorder="1" applyAlignment="1" applyProtection="1">
      <alignment horizontal="left" indent="2"/>
      <protection hidden="1"/>
    </xf>
    <xf numFmtId="43" fontId="10" fillId="0" borderId="0" xfId="0" applyNumberFormat="1" applyFont="1" applyFill="1" applyBorder="1" applyProtection="1">
      <protection hidden="1"/>
    </xf>
    <xf numFmtId="0" fontId="0" fillId="0" borderId="23"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19" fillId="0" borderId="29" xfId="0" applyFont="1" applyBorder="1" applyAlignment="1">
      <alignment vertical="center" wrapText="1"/>
    </xf>
    <xf numFmtId="0" fontId="19" fillId="0" borderId="0" xfId="0" applyFont="1" applyBorder="1" applyAlignment="1">
      <alignment vertical="center" wrapText="1"/>
    </xf>
    <xf numFmtId="0" fontId="19" fillId="0" borderId="30" xfId="0" applyFont="1"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top" wrapText="1"/>
    </xf>
    <xf numFmtId="0" fontId="0" fillId="0" borderId="0" xfId="0" applyBorder="1" applyAlignment="1">
      <alignment vertical="top" wrapText="1"/>
    </xf>
    <xf numFmtId="0" fontId="0" fillId="0" borderId="30" xfId="0" applyBorder="1" applyAlignment="1">
      <alignment vertical="top" wrapText="1"/>
    </xf>
    <xf numFmtId="0" fontId="19" fillId="0" borderId="31" xfId="0" applyFont="1" applyBorder="1" applyAlignment="1">
      <alignment vertical="center" wrapText="1"/>
    </xf>
    <xf numFmtId="0" fontId="19" fillId="0" borderId="32" xfId="0" applyFont="1" applyBorder="1" applyAlignment="1">
      <alignment vertical="center" wrapText="1"/>
    </xf>
    <xf numFmtId="0" fontId="19" fillId="0" borderId="33" xfId="0" applyFont="1" applyBorder="1" applyAlignment="1">
      <alignment vertical="center" wrapText="1"/>
    </xf>
    <xf numFmtId="0" fontId="19" fillId="0" borderId="20" xfId="0" applyFont="1" applyBorder="1" applyAlignment="1">
      <alignment vertical="center" wrapText="1"/>
    </xf>
    <xf numFmtId="0" fontId="19" fillId="0" borderId="21" xfId="0" applyFont="1" applyBorder="1" applyAlignment="1">
      <alignment vertical="center" wrapText="1"/>
    </xf>
    <xf numFmtId="0" fontId="19" fillId="0" borderId="22" xfId="0" applyFont="1" applyBorder="1" applyAlignment="1">
      <alignment vertical="center" wrapText="1"/>
    </xf>
    <xf numFmtId="0" fontId="0" fillId="0" borderId="31" xfId="0" applyBorder="1" applyAlignment="1">
      <alignment vertical="center" wrapText="1"/>
    </xf>
    <xf numFmtId="0" fontId="0" fillId="0" borderId="32" xfId="0" applyBorder="1" applyAlignment="1">
      <alignment vertical="center" wrapText="1"/>
    </xf>
    <xf numFmtId="0" fontId="0" fillId="0" borderId="33" xfId="0" applyBorder="1" applyAlignment="1">
      <alignment vertical="center" wrapText="1"/>
    </xf>
    <xf numFmtId="0" fontId="0" fillId="0" borderId="0" xfId="0" applyAlignment="1">
      <alignment horizontal="left"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0" fillId="0" borderId="29" xfId="0" applyBorder="1" applyAlignment="1">
      <alignment horizontal="center" vertical="center" wrapText="1"/>
    </xf>
    <xf numFmtId="0" fontId="0" fillId="0" borderId="0" xfId="0" applyBorder="1" applyAlignment="1">
      <alignment horizontal="center" vertical="center" wrapText="1"/>
    </xf>
    <xf numFmtId="0" fontId="0" fillId="0" borderId="30" xfId="0"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44" fontId="31" fillId="0" borderId="0" xfId="0" applyNumberFormat="1" applyFont="1" applyFill="1" applyBorder="1" applyAlignment="1" applyProtection="1">
      <alignment horizontal="center"/>
      <protection hidden="1"/>
    </xf>
    <xf numFmtId="9" fontId="31" fillId="0" borderId="0" xfId="2" applyFont="1" applyFill="1" applyBorder="1" applyAlignment="1" applyProtection="1">
      <alignment horizontal="right"/>
      <protection hidden="1"/>
    </xf>
    <xf numFmtId="0" fontId="32" fillId="5" borderId="37" xfId="3" applyFont="1" applyFill="1" applyBorder="1" applyAlignment="1" applyProtection="1">
      <alignment horizontal="center" vertical="center" wrapText="1"/>
      <protection hidden="1"/>
    </xf>
    <xf numFmtId="0" fontId="32" fillId="5" borderId="38" xfId="3" applyFont="1" applyFill="1" applyBorder="1" applyAlignment="1" applyProtection="1">
      <alignment horizontal="center" vertical="center" wrapText="1"/>
      <protection hidden="1"/>
    </xf>
    <xf numFmtId="0" fontId="32" fillId="5" borderId="39" xfId="3" applyFont="1" applyFill="1" applyBorder="1" applyAlignment="1" applyProtection="1">
      <alignment horizontal="center" vertical="center" wrapText="1"/>
      <protection hidden="1"/>
    </xf>
    <xf numFmtId="0" fontId="32" fillId="5" borderId="40" xfId="3" applyFont="1" applyFill="1" applyBorder="1" applyAlignment="1" applyProtection="1">
      <alignment horizontal="center" vertical="center" wrapText="1"/>
      <protection hidden="1"/>
    </xf>
    <xf numFmtId="0" fontId="32" fillId="5" borderId="0" xfId="3" applyFont="1" applyFill="1" applyBorder="1" applyAlignment="1" applyProtection="1">
      <alignment horizontal="center" vertical="center" wrapText="1"/>
      <protection hidden="1"/>
    </xf>
    <xf numFmtId="0" fontId="32" fillId="5" borderId="41" xfId="3" applyFont="1" applyFill="1" applyBorder="1" applyAlignment="1" applyProtection="1">
      <alignment horizontal="center" vertical="center" wrapText="1"/>
      <protection hidden="1"/>
    </xf>
    <xf numFmtId="0" fontId="32" fillId="5" borderId="42" xfId="3" applyFont="1" applyFill="1" applyBorder="1" applyAlignment="1" applyProtection="1">
      <alignment horizontal="center" vertical="center" wrapText="1"/>
      <protection hidden="1"/>
    </xf>
    <xf numFmtId="0" fontId="32" fillId="5" borderId="43" xfId="3" applyFont="1" applyFill="1" applyBorder="1" applyAlignment="1" applyProtection="1">
      <alignment horizontal="center" vertical="center" wrapText="1"/>
      <protection hidden="1"/>
    </xf>
    <xf numFmtId="0" fontId="32" fillId="5" borderId="44" xfId="3" applyFont="1" applyFill="1" applyBorder="1" applyAlignment="1" applyProtection="1">
      <alignment horizontal="center" vertical="center" wrapText="1"/>
      <protection hidden="1"/>
    </xf>
    <xf numFmtId="49" fontId="3" fillId="0" borderId="7" xfId="0" applyNumberFormat="1" applyFont="1" applyFill="1" applyBorder="1" applyAlignment="1" applyProtection="1">
      <alignment horizontal="left"/>
      <protection hidden="1"/>
    </xf>
    <xf numFmtId="0" fontId="24" fillId="3" borderId="1" xfId="0" applyFont="1" applyFill="1" applyBorder="1" applyAlignment="1" applyProtection="1">
      <alignment horizontal="center" vertical="center"/>
      <protection hidden="1"/>
    </xf>
    <xf numFmtId="0" fontId="24" fillId="3" borderId="2" xfId="0" applyFont="1" applyFill="1" applyBorder="1" applyAlignment="1" applyProtection="1">
      <alignment horizontal="center" vertical="center"/>
      <protection hidden="1"/>
    </xf>
    <xf numFmtId="0" fontId="24" fillId="3" borderId="3" xfId="0" applyFont="1" applyFill="1" applyBorder="1" applyAlignment="1" applyProtection="1">
      <alignment horizontal="center" vertical="center"/>
      <protection hidden="1"/>
    </xf>
    <xf numFmtId="0" fontId="24" fillId="3" borderId="4" xfId="0" applyFont="1" applyFill="1" applyBorder="1" applyAlignment="1" applyProtection="1">
      <alignment horizontal="center" vertical="center"/>
      <protection hidden="1"/>
    </xf>
    <xf numFmtId="0" fontId="24" fillId="3" borderId="0" xfId="0" applyFont="1" applyFill="1" applyBorder="1" applyAlignment="1" applyProtection="1">
      <alignment horizontal="center" vertical="center"/>
      <protection hidden="1"/>
    </xf>
    <xf numFmtId="0" fontId="24" fillId="3" borderId="5" xfId="0" applyFont="1" applyFill="1" applyBorder="1" applyAlignment="1" applyProtection="1">
      <alignment horizontal="center" vertical="center"/>
      <protection hidden="1"/>
    </xf>
    <xf numFmtId="0" fontId="24" fillId="3" borderId="6" xfId="0" applyFont="1" applyFill="1" applyBorder="1" applyAlignment="1" applyProtection="1">
      <alignment horizontal="center" vertical="center"/>
      <protection hidden="1"/>
    </xf>
    <xf numFmtId="0" fontId="24" fillId="3" borderId="7" xfId="0" applyFont="1" applyFill="1" applyBorder="1" applyAlignment="1" applyProtection="1">
      <alignment horizontal="center" vertical="center"/>
      <protection hidden="1"/>
    </xf>
    <xf numFmtId="0" fontId="24" fillId="3" borderId="8" xfId="0" applyFont="1" applyFill="1" applyBorder="1" applyAlignment="1" applyProtection="1">
      <alignment horizontal="center" vertical="center"/>
      <protection hidden="1"/>
    </xf>
    <xf numFmtId="0" fontId="8" fillId="3" borderId="11" xfId="0" applyFont="1" applyFill="1" applyBorder="1" applyAlignment="1" applyProtection="1">
      <alignment horizontal="left" vertical="center" wrapText="1"/>
      <protection hidden="1"/>
    </xf>
    <xf numFmtId="0" fontId="8" fillId="3" borderId="16" xfId="0" applyFont="1" applyFill="1" applyBorder="1" applyAlignment="1" applyProtection="1">
      <alignment horizontal="left" vertical="center" wrapText="1"/>
      <protection hidden="1"/>
    </xf>
    <xf numFmtId="0" fontId="8" fillId="3" borderId="12" xfId="0" applyFont="1" applyFill="1" applyBorder="1" applyAlignment="1" applyProtection="1">
      <alignment horizontal="center" vertical="center" wrapText="1"/>
      <protection hidden="1"/>
    </xf>
    <xf numFmtId="0" fontId="8" fillId="3" borderId="17" xfId="0" applyFont="1" applyFill="1" applyBorder="1" applyAlignment="1" applyProtection="1">
      <alignment horizontal="center" vertical="center" wrapText="1"/>
      <protection hidden="1"/>
    </xf>
    <xf numFmtId="0" fontId="8" fillId="3" borderId="13" xfId="0" applyFont="1" applyFill="1" applyBorder="1" applyAlignment="1" applyProtection="1">
      <alignment horizontal="center" vertical="center" wrapText="1"/>
      <protection hidden="1"/>
    </xf>
    <xf numFmtId="0" fontId="8" fillId="3" borderId="18" xfId="0" applyFont="1" applyFill="1" applyBorder="1" applyAlignment="1" applyProtection="1">
      <alignment horizontal="center" vertical="center" wrapText="1"/>
      <protection hidden="1"/>
    </xf>
    <xf numFmtId="0" fontId="23" fillId="3" borderId="11" xfId="0" applyNumberFormat="1" applyFont="1" applyFill="1" applyBorder="1" applyAlignment="1" applyProtection="1">
      <alignment horizontal="center" vertical="center"/>
      <protection hidden="1"/>
    </xf>
    <xf numFmtId="0" fontId="23" fillId="3" borderId="13" xfId="0" applyNumberFormat="1" applyFont="1" applyFill="1" applyBorder="1" applyAlignment="1" applyProtection="1">
      <alignment horizontal="center" vertical="center"/>
      <protection hidden="1"/>
    </xf>
    <xf numFmtId="0" fontId="3" fillId="0" borderId="12" xfId="0" applyFont="1" applyFill="1" applyBorder="1" applyAlignment="1" applyProtection="1">
      <alignment horizontal="center"/>
      <protection hidden="1"/>
    </xf>
    <xf numFmtId="0" fontId="3" fillId="0" borderId="13" xfId="0" applyFont="1" applyFill="1" applyBorder="1" applyAlignment="1" applyProtection="1">
      <alignment horizontal="center"/>
      <protection hidden="1"/>
    </xf>
    <xf numFmtId="0" fontId="3" fillId="0" borderId="2" xfId="0" applyFont="1" applyFill="1" applyBorder="1" applyAlignment="1" applyProtection="1">
      <alignment horizontal="left"/>
      <protection hidden="1"/>
    </xf>
    <xf numFmtId="14" fontId="3" fillId="0" borderId="0" xfId="0" applyNumberFormat="1" applyFont="1" applyFill="1" applyBorder="1" applyAlignment="1" applyProtection="1">
      <alignment horizontal="left"/>
      <protection hidden="1"/>
    </xf>
    <xf numFmtId="164" fontId="3" fillId="0" borderId="11" xfId="0" applyNumberFormat="1" applyFont="1" applyFill="1" applyBorder="1" applyAlignment="1" applyProtection="1">
      <alignment horizontal="left" indent="1"/>
      <protection hidden="1"/>
    </xf>
    <xf numFmtId="164" fontId="3" fillId="0" borderId="12" xfId="0" applyNumberFormat="1" applyFont="1" applyFill="1" applyBorder="1" applyAlignment="1" applyProtection="1">
      <alignment horizontal="left" indent="1"/>
      <protection hidden="1"/>
    </xf>
    <xf numFmtId="49" fontId="10" fillId="0" borderId="0" xfId="0" applyNumberFormat="1" applyFont="1" applyFill="1" applyBorder="1" applyAlignment="1" applyProtection="1">
      <alignment horizontal="left" indent="1"/>
      <protection hidden="1"/>
    </xf>
    <xf numFmtId="49" fontId="10" fillId="0" borderId="15" xfId="0" applyNumberFormat="1" applyFont="1" applyFill="1" applyBorder="1" applyAlignment="1" applyProtection="1">
      <alignment horizontal="left" indent="1"/>
      <protection hidden="1"/>
    </xf>
  </cellXfs>
  <cellStyles count="4">
    <cellStyle name="Lien hypertexte" xfId="3" builtinId="8"/>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381310</xdr:colOff>
      <xdr:row>52</xdr:row>
      <xdr:rowOff>47625</xdr:rowOff>
    </xdr:from>
    <xdr:to>
      <xdr:col>13</xdr:col>
      <xdr:colOff>270401</xdr:colOff>
      <xdr:row>61</xdr:row>
      <xdr:rowOff>19050</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4360" y="10363200"/>
          <a:ext cx="6023191" cy="21907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projetentreprise.fr/produit/mot-de-passe-fiche-paie-dirigeant-sas-sasu-exce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0"/>
  <sheetViews>
    <sheetView showGridLines="0" tabSelected="1" workbookViewId="0">
      <selection activeCell="B10" sqref="B10"/>
    </sheetView>
  </sheetViews>
  <sheetFormatPr baseColWidth="10" defaultColWidth="0" defaultRowHeight="15" x14ac:dyDescent="0.25"/>
  <cols>
    <col min="1" max="1" width="49.5703125" customWidth="1"/>
    <col min="2" max="2" width="39.5703125" customWidth="1"/>
    <col min="3" max="5" width="11.42578125" customWidth="1"/>
    <col min="6" max="6" width="14.85546875" hidden="1" customWidth="1"/>
    <col min="7" max="7" width="26.5703125" hidden="1" customWidth="1"/>
    <col min="8" max="8" width="11.85546875" hidden="1" customWidth="1"/>
    <col min="9" max="9" width="0" hidden="1" customWidth="1"/>
    <col min="10" max="16384" width="11.42578125" hidden="1"/>
  </cols>
  <sheetData>
    <row r="1" spans="1:9" ht="31.5" x14ac:dyDescent="0.5">
      <c r="A1" s="40" t="s">
        <v>20</v>
      </c>
    </row>
    <row r="2" spans="1:9" ht="18.75" x14ac:dyDescent="0.3">
      <c r="A2" s="39" t="s">
        <v>29</v>
      </c>
      <c r="F2" s="44" t="s">
        <v>30</v>
      </c>
      <c r="G2" s="44" t="s">
        <v>58</v>
      </c>
      <c r="H2" t="str">
        <f>RIGHT(G2,10)</f>
        <v>31/01/2017</v>
      </c>
      <c r="I2" t="s">
        <v>56</v>
      </c>
    </row>
    <row r="3" spans="1:9" ht="18.75" x14ac:dyDescent="0.3">
      <c r="A3" s="114" t="s">
        <v>652</v>
      </c>
      <c r="F3" s="44" t="s">
        <v>31</v>
      </c>
      <c r="G3" s="44" t="s">
        <v>60</v>
      </c>
      <c r="H3" t="str">
        <f t="shared" ref="H3:H17" si="0">RIGHT(G3,10)</f>
        <v>28/02/2017</v>
      </c>
      <c r="I3" t="s">
        <v>57</v>
      </c>
    </row>
    <row r="4" spans="1:9" x14ac:dyDescent="0.25">
      <c r="F4" s="44" t="s">
        <v>32</v>
      </c>
      <c r="G4" s="44" t="s">
        <v>61</v>
      </c>
      <c r="H4" t="str">
        <f t="shared" si="0"/>
        <v>31/03/2017</v>
      </c>
    </row>
    <row r="5" spans="1:9" x14ac:dyDescent="0.25">
      <c r="A5" s="43" t="s">
        <v>28</v>
      </c>
      <c r="F5" s="44" t="s">
        <v>33</v>
      </c>
      <c r="G5" s="44" t="s">
        <v>62</v>
      </c>
      <c r="H5" t="str">
        <f t="shared" si="0"/>
        <v>30/04/2017</v>
      </c>
    </row>
    <row r="6" spans="1:9" x14ac:dyDescent="0.25">
      <c r="A6" s="42" t="s">
        <v>634</v>
      </c>
      <c r="F6" s="44" t="s">
        <v>34</v>
      </c>
      <c r="G6" s="44" t="s">
        <v>63</v>
      </c>
      <c r="H6" t="str">
        <f t="shared" si="0"/>
        <v>31/05/2017</v>
      </c>
    </row>
    <row r="7" spans="1:9" x14ac:dyDescent="0.25">
      <c r="A7" s="42" t="s">
        <v>637</v>
      </c>
      <c r="F7" s="44" t="s">
        <v>35</v>
      </c>
      <c r="G7" s="44" t="s">
        <v>64</v>
      </c>
      <c r="H7" t="str">
        <f t="shared" si="0"/>
        <v>30/06/2017</v>
      </c>
    </row>
    <row r="8" spans="1:9" x14ac:dyDescent="0.25">
      <c r="A8" s="42" t="s">
        <v>84</v>
      </c>
      <c r="F8" s="44" t="s">
        <v>36</v>
      </c>
      <c r="G8" s="44" t="s">
        <v>65</v>
      </c>
      <c r="H8" t="str">
        <f t="shared" si="0"/>
        <v>31/07/2017</v>
      </c>
    </row>
    <row r="9" spans="1:9" x14ac:dyDescent="0.25">
      <c r="F9" s="44" t="s">
        <v>37</v>
      </c>
      <c r="G9" s="44" t="s">
        <v>66</v>
      </c>
      <c r="H9" t="str">
        <f t="shared" si="0"/>
        <v>31/08/2017</v>
      </c>
    </row>
    <row r="10" spans="1:9" x14ac:dyDescent="0.25">
      <c r="A10" s="36" t="s">
        <v>27</v>
      </c>
      <c r="B10" s="115" t="s">
        <v>38</v>
      </c>
      <c r="C10" s="41" t="s">
        <v>46</v>
      </c>
      <c r="F10" s="44" t="s">
        <v>38</v>
      </c>
      <c r="G10" s="44" t="s">
        <v>67</v>
      </c>
      <c r="H10" t="str">
        <f t="shared" si="0"/>
        <v>30/09/2017</v>
      </c>
    </row>
    <row r="11" spans="1:9" x14ac:dyDescent="0.25">
      <c r="F11" s="44" t="s">
        <v>39</v>
      </c>
      <c r="G11" s="44" t="s">
        <v>68</v>
      </c>
      <c r="H11" t="str">
        <f t="shared" si="0"/>
        <v>31/10/2017</v>
      </c>
    </row>
    <row r="12" spans="1:9" x14ac:dyDescent="0.25">
      <c r="A12" s="36" t="s">
        <v>653</v>
      </c>
      <c r="B12" s="116">
        <v>2500</v>
      </c>
      <c r="F12" s="44" t="s">
        <v>40</v>
      </c>
      <c r="G12" s="44" t="s">
        <v>69</v>
      </c>
      <c r="H12" t="str">
        <f t="shared" si="0"/>
        <v>30/11/2017</v>
      </c>
    </row>
    <row r="13" spans="1:9" x14ac:dyDescent="0.25">
      <c r="F13" s="44" t="s">
        <v>41</v>
      </c>
      <c r="G13" s="44" t="s">
        <v>70</v>
      </c>
      <c r="H13" t="str">
        <f t="shared" si="0"/>
        <v>31/12/2017</v>
      </c>
    </row>
    <row r="14" spans="1:9" x14ac:dyDescent="0.25">
      <c r="A14" s="36" t="s">
        <v>83</v>
      </c>
      <c r="B14" s="116">
        <v>80</v>
      </c>
      <c r="F14" s="44" t="s">
        <v>42</v>
      </c>
      <c r="G14" s="44" t="s">
        <v>59</v>
      </c>
      <c r="H14" t="str">
        <f t="shared" si="0"/>
        <v>31/01/2018</v>
      </c>
    </row>
    <row r="15" spans="1:9" x14ac:dyDescent="0.25">
      <c r="F15" s="44" t="s">
        <v>43</v>
      </c>
      <c r="G15" s="44" t="s">
        <v>71</v>
      </c>
      <c r="H15" t="str">
        <f t="shared" si="0"/>
        <v>28/02/2018</v>
      </c>
    </row>
    <row r="16" spans="1:9" ht="18.75" x14ac:dyDescent="0.3">
      <c r="A16" s="37" t="s">
        <v>21</v>
      </c>
      <c r="F16" s="44" t="s">
        <v>44</v>
      </c>
      <c r="G16" s="44" t="s">
        <v>72</v>
      </c>
      <c r="H16" t="str">
        <f t="shared" si="0"/>
        <v>31/03/2018</v>
      </c>
    </row>
    <row r="17" spans="1:9" x14ac:dyDescent="0.25">
      <c r="F17" s="44" t="s">
        <v>45</v>
      </c>
      <c r="G17" s="44" t="s">
        <v>73</v>
      </c>
      <c r="H17" t="str">
        <f t="shared" si="0"/>
        <v>30/04/2018</v>
      </c>
    </row>
    <row r="18" spans="1:9" x14ac:dyDescent="0.25">
      <c r="A18" s="36" t="s">
        <v>13</v>
      </c>
      <c r="B18" s="117" t="s">
        <v>14</v>
      </c>
    </row>
    <row r="19" spans="1:9" x14ac:dyDescent="0.25">
      <c r="A19" s="36" t="s">
        <v>12</v>
      </c>
      <c r="B19" s="117" t="s">
        <v>15</v>
      </c>
    </row>
    <row r="20" spans="1:9" x14ac:dyDescent="0.25">
      <c r="A20" s="36" t="s">
        <v>9</v>
      </c>
      <c r="B20" s="118" t="s">
        <v>17</v>
      </c>
      <c r="F20" s="98" t="s">
        <v>601</v>
      </c>
      <c r="G20" s="38"/>
      <c r="H20" s="36">
        <v>3269</v>
      </c>
      <c r="I20" t="s">
        <v>609</v>
      </c>
    </row>
    <row r="21" spans="1:9" x14ac:dyDescent="0.25">
      <c r="A21" s="36" t="s">
        <v>10</v>
      </c>
      <c r="B21" s="117" t="s">
        <v>16</v>
      </c>
      <c r="F21" s="98" t="s">
        <v>601</v>
      </c>
      <c r="G21" s="38"/>
      <c r="H21">
        <v>39228</v>
      </c>
      <c r="I21" t="s">
        <v>610</v>
      </c>
    </row>
    <row r="22" spans="1:9" x14ac:dyDescent="0.25">
      <c r="A22" s="36" t="s">
        <v>49</v>
      </c>
      <c r="B22" s="119" t="s">
        <v>50</v>
      </c>
      <c r="F22" s="38" t="s">
        <v>602</v>
      </c>
      <c r="G22" s="38"/>
      <c r="H22" s="96" t="s">
        <v>605</v>
      </c>
    </row>
    <row r="23" spans="1:9" x14ac:dyDescent="0.25">
      <c r="A23" s="36" t="s">
        <v>55</v>
      </c>
      <c r="B23" s="117" t="s">
        <v>56</v>
      </c>
      <c r="C23" s="41" t="s">
        <v>46</v>
      </c>
    </row>
    <row r="24" spans="1:9" x14ac:dyDescent="0.25">
      <c r="A24" s="36"/>
      <c r="B24" s="38"/>
      <c r="F24" t="s">
        <v>611</v>
      </c>
      <c r="H24">
        <f>H20</f>
        <v>3269</v>
      </c>
    </row>
    <row r="25" spans="1:9" ht="18.75" x14ac:dyDescent="0.3">
      <c r="A25" s="37" t="s">
        <v>657</v>
      </c>
      <c r="F25" t="s">
        <v>612</v>
      </c>
      <c r="H25">
        <f>H24*3</f>
        <v>9807</v>
      </c>
    </row>
    <row r="26" spans="1:9" x14ac:dyDescent="0.25">
      <c r="F26" t="s">
        <v>613</v>
      </c>
      <c r="H26">
        <f>4*H24</f>
        <v>13076</v>
      </c>
    </row>
    <row r="27" spans="1:9" x14ac:dyDescent="0.25">
      <c r="A27" s="36" t="s">
        <v>11</v>
      </c>
      <c r="B27" s="117" t="s">
        <v>18</v>
      </c>
    </row>
    <row r="28" spans="1:9" x14ac:dyDescent="0.25">
      <c r="A28" s="36" t="s">
        <v>12</v>
      </c>
      <c r="B28" s="117" t="s">
        <v>19</v>
      </c>
      <c r="F28" t="s">
        <v>614</v>
      </c>
      <c r="H28">
        <f>H24</f>
        <v>3269</v>
      </c>
      <c r="I28" t="s">
        <v>616</v>
      </c>
    </row>
    <row r="29" spans="1:9" x14ac:dyDescent="0.25">
      <c r="A29" s="36" t="s">
        <v>9</v>
      </c>
      <c r="B29" s="118" t="s">
        <v>17</v>
      </c>
      <c r="F29" t="s">
        <v>615</v>
      </c>
      <c r="H29">
        <f>H28*2</f>
        <v>6538</v>
      </c>
      <c r="I29" t="s">
        <v>616</v>
      </c>
    </row>
    <row r="30" spans="1:9" x14ac:dyDescent="0.25">
      <c r="A30" s="36" t="s">
        <v>10</v>
      </c>
      <c r="B30" s="117" t="s">
        <v>16</v>
      </c>
    </row>
    <row r="31" spans="1:9" x14ac:dyDescent="0.25">
      <c r="A31" s="36" t="s">
        <v>622</v>
      </c>
      <c r="B31" s="102" t="str">
        <f>LEFT(B29,2)</f>
        <v>75</v>
      </c>
      <c r="F31" t="s">
        <v>623</v>
      </c>
      <c r="H31" s="101">
        <f>IF(OR(B31="57",B31="67",B31="68"),2.25%,0.75%)</f>
        <v>7.4999999999999997E-3</v>
      </c>
    </row>
    <row r="33" spans="1:9" ht="18.75" x14ac:dyDescent="0.3">
      <c r="A33" s="37" t="s">
        <v>22</v>
      </c>
      <c r="F33" s="36" t="s">
        <v>624</v>
      </c>
    </row>
    <row r="34" spans="1:9" x14ac:dyDescent="0.25">
      <c r="F34" t="s">
        <v>625</v>
      </c>
      <c r="I34">
        <v>3611.48</v>
      </c>
    </row>
    <row r="35" spans="1:9" x14ac:dyDescent="0.25">
      <c r="A35" s="36" t="s">
        <v>658</v>
      </c>
      <c r="B35" s="119" t="s">
        <v>52</v>
      </c>
      <c r="F35" t="s">
        <v>626</v>
      </c>
      <c r="I35">
        <v>26.71</v>
      </c>
    </row>
    <row r="36" spans="1:9" x14ac:dyDescent="0.25">
      <c r="A36" s="36" t="s">
        <v>24</v>
      </c>
      <c r="B36" s="119" t="s">
        <v>47</v>
      </c>
      <c r="F36" t="s">
        <v>627</v>
      </c>
      <c r="I36">
        <v>43.67</v>
      </c>
    </row>
    <row r="37" spans="1:9" x14ac:dyDescent="0.25">
      <c r="A37" s="36" t="s">
        <v>25</v>
      </c>
      <c r="B37" s="118" t="s">
        <v>48</v>
      </c>
    </row>
    <row r="38" spans="1:9" x14ac:dyDescent="0.25">
      <c r="A38" s="36" t="s">
        <v>655</v>
      </c>
      <c r="B38" s="118" t="s">
        <v>656</v>
      </c>
    </row>
    <row r="40" spans="1:9" ht="18.75" x14ac:dyDescent="0.3">
      <c r="A40" s="37" t="s">
        <v>94</v>
      </c>
    </row>
    <row r="42" spans="1:9" x14ac:dyDescent="0.25">
      <c r="A42" t="s">
        <v>95</v>
      </c>
    </row>
    <row r="43" spans="1:9" x14ac:dyDescent="0.25">
      <c r="A43" t="s">
        <v>598</v>
      </c>
    </row>
    <row r="44" spans="1:9" ht="7.5" customHeight="1" x14ac:dyDescent="0.25"/>
    <row r="45" spans="1:9" x14ac:dyDescent="0.25">
      <c r="B45" s="120">
        <v>1.0999999999999999E-2</v>
      </c>
    </row>
    <row r="47" spans="1:9" ht="30" customHeight="1" x14ac:dyDescent="0.25">
      <c r="A47" s="147" t="s">
        <v>96</v>
      </c>
      <c r="B47" s="148"/>
      <c r="C47" s="149"/>
    </row>
    <row r="48" spans="1:9" ht="30" x14ac:dyDescent="0.25">
      <c r="A48" s="57" t="s">
        <v>97</v>
      </c>
      <c r="B48" s="57" t="s">
        <v>98</v>
      </c>
      <c r="C48" s="57" t="s">
        <v>99</v>
      </c>
    </row>
    <row r="49" spans="1:3" ht="30" customHeight="1" x14ac:dyDescent="0.25">
      <c r="A49" s="144" t="s">
        <v>100</v>
      </c>
      <c r="B49" s="58"/>
      <c r="C49" s="58"/>
    </row>
    <row r="50" spans="1:3" x14ac:dyDescent="0.25">
      <c r="A50" s="145"/>
      <c r="B50" s="59"/>
      <c r="C50" s="59"/>
    </row>
    <row r="51" spans="1:3" x14ac:dyDescent="0.25">
      <c r="A51" s="146"/>
      <c r="B51" s="60" t="s">
        <v>101</v>
      </c>
      <c r="C51" s="60">
        <v>6.5</v>
      </c>
    </row>
    <row r="52" spans="1:3" ht="15" customHeight="1" x14ac:dyDescent="0.25">
      <c r="A52" s="144" t="s">
        <v>102</v>
      </c>
      <c r="B52" s="58"/>
      <c r="C52" s="58"/>
    </row>
    <row r="53" spans="1:3" x14ac:dyDescent="0.25">
      <c r="A53" s="145"/>
      <c r="B53" s="59"/>
      <c r="C53" s="59"/>
    </row>
    <row r="54" spans="1:3" x14ac:dyDescent="0.25">
      <c r="A54" s="146"/>
      <c r="B54" s="60" t="s">
        <v>103</v>
      </c>
      <c r="C54" s="60">
        <v>4.4000000000000004</v>
      </c>
    </row>
    <row r="55" spans="1:3" x14ac:dyDescent="0.25">
      <c r="A55" s="144" t="s">
        <v>104</v>
      </c>
      <c r="B55" s="58"/>
      <c r="C55" s="58"/>
    </row>
    <row r="56" spans="1:3" x14ac:dyDescent="0.25">
      <c r="A56" s="145"/>
      <c r="B56" s="59"/>
      <c r="C56" s="59"/>
    </row>
    <row r="57" spans="1:3" x14ac:dyDescent="0.25">
      <c r="A57" s="146"/>
      <c r="B57" s="60" t="s">
        <v>105</v>
      </c>
      <c r="C57" s="60">
        <v>5.9</v>
      </c>
    </row>
    <row r="58" spans="1:3" ht="60" customHeight="1" x14ac:dyDescent="0.25">
      <c r="A58" s="144" t="s">
        <v>106</v>
      </c>
      <c r="B58" s="58"/>
      <c r="C58" s="58"/>
    </row>
    <row r="59" spans="1:3" x14ac:dyDescent="0.25">
      <c r="A59" s="145"/>
      <c r="B59" s="59"/>
      <c r="C59" s="59"/>
    </row>
    <row r="60" spans="1:3" x14ac:dyDescent="0.25">
      <c r="A60" s="146"/>
      <c r="B60" s="60" t="s">
        <v>107</v>
      </c>
      <c r="C60" s="60">
        <v>4.7</v>
      </c>
    </row>
    <row r="61" spans="1:3" ht="60" customHeight="1" x14ac:dyDescent="0.25">
      <c r="A61" s="144" t="s">
        <v>108</v>
      </c>
      <c r="B61" s="58"/>
      <c r="C61" s="58"/>
    </row>
    <row r="62" spans="1:3" x14ac:dyDescent="0.25">
      <c r="A62" s="145"/>
      <c r="B62" s="59"/>
      <c r="C62" s="59"/>
    </row>
    <row r="63" spans="1:3" x14ac:dyDescent="0.25">
      <c r="A63" s="146"/>
      <c r="B63" s="60" t="s">
        <v>109</v>
      </c>
      <c r="C63" s="60">
        <v>3.1</v>
      </c>
    </row>
    <row r="64" spans="1:3" x14ac:dyDescent="0.25">
      <c r="A64" s="61" t="s">
        <v>110</v>
      </c>
      <c r="B64" s="56" t="s">
        <v>111</v>
      </c>
      <c r="C64" s="56" t="s">
        <v>112</v>
      </c>
    </row>
    <row r="65" spans="1:3" ht="105" x14ac:dyDescent="0.25">
      <c r="A65" s="61" t="s">
        <v>113</v>
      </c>
      <c r="B65" s="56" t="s">
        <v>114</v>
      </c>
      <c r="C65" s="56">
        <v>3.5</v>
      </c>
    </row>
    <row r="66" spans="1:3" ht="30" x14ac:dyDescent="0.25">
      <c r="A66" s="61" t="s">
        <v>115</v>
      </c>
      <c r="B66" s="56" t="s">
        <v>116</v>
      </c>
      <c r="C66" s="56">
        <v>3.6</v>
      </c>
    </row>
    <row r="67" spans="1:3" ht="30" x14ac:dyDescent="0.25">
      <c r="A67" s="61" t="s">
        <v>117</v>
      </c>
      <c r="B67" s="56" t="s">
        <v>118</v>
      </c>
      <c r="C67" s="56">
        <v>3.3</v>
      </c>
    </row>
    <row r="68" spans="1:3" x14ac:dyDescent="0.25">
      <c r="A68" s="61" t="s">
        <v>119</v>
      </c>
      <c r="B68" s="56" t="s">
        <v>120</v>
      </c>
      <c r="C68" s="56">
        <v>3.7</v>
      </c>
    </row>
    <row r="69" spans="1:3" x14ac:dyDescent="0.25">
      <c r="A69" s="61" t="s">
        <v>121</v>
      </c>
      <c r="B69" s="56" t="s">
        <v>122</v>
      </c>
      <c r="C69" s="56">
        <v>3.6</v>
      </c>
    </row>
    <row r="70" spans="1:3" ht="30" x14ac:dyDescent="0.25">
      <c r="A70" s="61" t="s">
        <v>123</v>
      </c>
      <c r="B70" s="56" t="s">
        <v>124</v>
      </c>
      <c r="C70" s="56">
        <v>2.2999999999999998</v>
      </c>
    </row>
    <row r="71" spans="1:3" ht="30" customHeight="1" x14ac:dyDescent="0.25">
      <c r="A71" s="144" t="s">
        <v>125</v>
      </c>
      <c r="B71" s="58"/>
      <c r="C71" s="58"/>
    </row>
    <row r="72" spans="1:3" x14ac:dyDescent="0.25">
      <c r="A72" s="145"/>
      <c r="B72" s="59"/>
      <c r="C72" s="59"/>
    </row>
    <row r="73" spans="1:3" x14ac:dyDescent="0.25">
      <c r="A73" s="146"/>
      <c r="B73" s="60" t="s">
        <v>126</v>
      </c>
      <c r="C73" s="60">
        <v>4</v>
      </c>
    </row>
    <row r="74" spans="1:3" ht="90" customHeight="1" x14ac:dyDescent="0.25">
      <c r="A74" s="144" t="s">
        <v>127</v>
      </c>
      <c r="B74" s="58"/>
      <c r="C74" s="58"/>
    </row>
    <row r="75" spans="1:3" x14ac:dyDescent="0.25">
      <c r="A75" s="145"/>
      <c r="B75" s="59"/>
      <c r="C75" s="59"/>
    </row>
    <row r="76" spans="1:3" x14ac:dyDescent="0.25">
      <c r="A76" s="146"/>
      <c r="B76" s="60" t="s">
        <v>128</v>
      </c>
      <c r="C76" s="60">
        <v>2.5</v>
      </c>
    </row>
    <row r="77" spans="1:3" ht="45" customHeight="1" x14ac:dyDescent="0.25">
      <c r="A77" s="144" t="s">
        <v>129</v>
      </c>
      <c r="B77" s="58"/>
      <c r="C77" s="58"/>
    </row>
    <row r="78" spans="1:3" x14ac:dyDescent="0.25">
      <c r="A78" s="145"/>
      <c r="B78" s="59"/>
      <c r="C78" s="59"/>
    </row>
    <row r="79" spans="1:3" x14ac:dyDescent="0.25">
      <c r="A79" s="146"/>
      <c r="B79" s="60" t="s">
        <v>130</v>
      </c>
      <c r="C79" s="60">
        <v>2.6</v>
      </c>
    </row>
    <row r="80" spans="1:3" ht="105" x14ac:dyDescent="0.25">
      <c r="A80" s="61" t="s">
        <v>131</v>
      </c>
      <c r="B80" s="56" t="s">
        <v>132</v>
      </c>
      <c r="C80" s="56">
        <v>2.2999999999999998</v>
      </c>
    </row>
    <row r="81" spans="1:3" x14ac:dyDescent="0.25">
      <c r="A81" s="61" t="s">
        <v>133</v>
      </c>
      <c r="B81" s="56" t="s">
        <v>134</v>
      </c>
      <c r="C81" s="56">
        <v>2.2000000000000002</v>
      </c>
    </row>
    <row r="82" spans="1:3" ht="75" x14ac:dyDescent="0.25">
      <c r="A82" s="61" t="s">
        <v>135</v>
      </c>
      <c r="B82" s="56" t="s">
        <v>136</v>
      </c>
      <c r="C82" s="56">
        <v>3.1</v>
      </c>
    </row>
    <row r="83" spans="1:3" ht="30" customHeight="1" x14ac:dyDescent="0.25">
      <c r="A83" s="144" t="s">
        <v>137</v>
      </c>
      <c r="B83" s="58"/>
      <c r="C83" s="58"/>
    </row>
    <row r="84" spans="1:3" x14ac:dyDescent="0.25">
      <c r="A84" s="145"/>
      <c r="B84" s="59"/>
      <c r="C84" s="59"/>
    </row>
    <row r="85" spans="1:3" x14ac:dyDescent="0.25">
      <c r="A85" s="146"/>
      <c r="B85" s="60" t="s">
        <v>138</v>
      </c>
      <c r="C85" s="60">
        <v>2.9</v>
      </c>
    </row>
    <row r="86" spans="1:3" ht="75" customHeight="1" x14ac:dyDescent="0.25">
      <c r="A86" s="144" t="s">
        <v>139</v>
      </c>
      <c r="B86" s="58"/>
      <c r="C86" s="58"/>
    </row>
    <row r="87" spans="1:3" x14ac:dyDescent="0.25">
      <c r="A87" s="145"/>
      <c r="B87" s="59"/>
      <c r="C87" s="59"/>
    </row>
    <row r="88" spans="1:3" x14ac:dyDescent="0.25">
      <c r="A88" s="146"/>
      <c r="B88" s="60" t="s">
        <v>140</v>
      </c>
      <c r="C88" s="60">
        <v>2.2999999999999998</v>
      </c>
    </row>
    <row r="89" spans="1:3" ht="60" customHeight="1" x14ac:dyDescent="0.25">
      <c r="A89" s="144" t="s">
        <v>141</v>
      </c>
      <c r="B89" s="58"/>
      <c r="C89" s="58"/>
    </row>
    <row r="90" spans="1:3" x14ac:dyDescent="0.25">
      <c r="A90" s="145"/>
      <c r="B90" s="59"/>
      <c r="C90" s="59"/>
    </row>
    <row r="91" spans="1:3" x14ac:dyDescent="0.25">
      <c r="A91" s="146"/>
      <c r="B91" s="60" t="s">
        <v>142</v>
      </c>
      <c r="C91" s="60">
        <v>1.3</v>
      </c>
    </row>
    <row r="92" spans="1:3" ht="45" customHeight="1" x14ac:dyDescent="0.25">
      <c r="A92" s="144" t="s">
        <v>143</v>
      </c>
      <c r="B92" s="58"/>
      <c r="C92" s="58"/>
    </row>
    <row r="93" spans="1:3" x14ac:dyDescent="0.25">
      <c r="A93" s="145"/>
      <c r="B93" s="59"/>
      <c r="C93" s="59"/>
    </row>
    <row r="94" spans="1:3" x14ac:dyDescent="0.25">
      <c r="A94" s="146"/>
      <c r="B94" s="60" t="s">
        <v>144</v>
      </c>
      <c r="C94" s="60">
        <v>1.7</v>
      </c>
    </row>
    <row r="95" spans="1:3" ht="30" customHeight="1" x14ac:dyDescent="0.25">
      <c r="A95" s="144" t="s">
        <v>145</v>
      </c>
      <c r="B95" s="58"/>
      <c r="C95" s="58"/>
    </row>
    <row r="96" spans="1:3" x14ac:dyDescent="0.25">
      <c r="A96" s="145"/>
      <c r="B96" s="59"/>
      <c r="C96" s="59"/>
    </row>
    <row r="97" spans="1:3" x14ac:dyDescent="0.25">
      <c r="A97" s="146"/>
      <c r="B97" s="60" t="s">
        <v>146</v>
      </c>
      <c r="C97" s="60">
        <v>1.6</v>
      </c>
    </row>
    <row r="98" spans="1:3" ht="30" x14ac:dyDescent="0.25">
      <c r="A98" s="61" t="s">
        <v>147</v>
      </c>
      <c r="B98" s="56" t="s">
        <v>148</v>
      </c>
      <c r="C98" s="56">
        <v>2.4</v>
      </c>
    </row>
    <row r="99" spans="1:3" ht="45" x14ac:dyDescent="0.25">
      <c r="A99" s="61" t="s">
        <v>149</v>
      </c>
      <c r="B99" s="56" t="s">
        <v>150</v>
      </c>
      <c r="C99" s="56">
        <v>4.5999999999999996</v>
      </c>
    </row>
    <row r="100" spans="1:3" ht="45" x14ac:dyDescent="0.25">
      <c r="A100" s="61" t="s">
        <v>151</v>
      </c>
      <c r="B100" s="56" t="s">
        <v>152</v>
      </c>
      <c r="C100" s="56">
        <v>2.4</v>
      </c>
    </row>
    <row r="101" spans="1:3" ht="30" x14ac:dyDescent="0.25">
      <c r="A101" s="61" t="s">
        <v>153</v>
      </c>
      <c r="B101" s="56" t="s">
        <v>154</v>
      </c>
      <c r="C101" s="56">
        <v>6.5</v>
      </c>
    </row>
    <row r="102" spans="1:3" ht="60" x14ac:dyDescent="0.25">
      <c r="A102" s="61" t="s">
        <v>155</v>
      </c>
      <c r="B102" s="56" t="s">
        <v>156</v>
      </c>
      <c r="C102" s="56">
        <v>1.3</v>
      </c>
    </row>
    <row r="103" spans="1:3" ht="45" x14ac:dyDescent="0.25">
      <c r="A103" s="61" t="s">
        <v>157</v>
      </c>
      <c r="B103" s="56" t="s">
        <v>158</v>
      </c>
      <c r="C103" s="56">
        <v>3.4</v>
      </c>
    </row>
    <row r="104" spans="1:3" ht="75" customHeight="1" x14ac:dyDescent="0.25">
      <c r="A104" s="144" t="s">
        <v>159</v>
      </c>
      <c r="B104" s="58"/>
      <c r="C104" s="58"/>
    </row>
    <row r="105" spans="1:3" x14ac:dyDescent="0.25">
      <c r="A105" s="145"/>
      <c r="B105" s="59"/>
      <c r="C105" s="59"/>
    </row>
    <row r="106" spans="1:3" x14ac:dyDescent="0.25">
      <c r="A106" s="146"/>
      <c r="B106" s="60" t="s">
        <v>160</v>
      </c>
      <c r="C106" s="60">
        <v>2.6</v>
      </c>
    </row>
    <row r="107" spans="1:3" ht="75" customHeight="1" x14ac:dyDescent="0.25">
      <c r="A107" s="144" t="s">
        <v>161</v>
      </c>
      <c r="B107" s="58"/>
      <c r="C107" s="58"/>
    </row>
    <row r="108" spans="1:3" x14ac:dyDescent="0.25">
      <c r="A108" s="145"/>
      <c r="B108" s="59"/>
      <c r="C108" s="59"/>
    </row>
    <row r="109" spans="1:3" x14ac:dyDescent="0.25">
      <c r="A109" s="146"/>
      <c r="B109" s="60" t="s">
        <v>162</v>
      </c>
      <c r="C109" s="60">
        <v>3.6</v>
      </c>
    </row>
    <row r="110" spans="1:3" ht="30" customHeight="1" x14ac:dyDescent="0.25">
      <c r="A110" s="150" t="s">
        <v>163</v>
      </c>
      <c r="B110" s="151"/>
      <c r="C110" s="152"/>
    </row>
    <row r="112" spans="1:3" ht="30" customHeight="1" x14ac:dyDescent="0.25">
      <c r="A112" s="147" t="s">
        <v>164</v>
      </c>
      <c r="B112" s="148"/>
      <c r="C112" s="149"/>
    </row>
    <row r="113" spans="1:3" ht="30" x14ac:dyDescent="0.25">
      <c r="A113" s="57" t="s">
        <v>97</v>
      </c>
      <c r="B113" s="57" t="s">
        <v>98</v>
      </c>
      <c r="C113" s="57" t="s">
        <v>99</v>
      </c>
    </row>
    <row r="114" spans="1:3" x14ac:dyDescent="0.25">
      <c r="A114" t="s">
        <v>165</v>
      </c>
      <c r="B114" s="56" t="s">
        <v>166</v>
      </c>
      <c r="C114" s="56">
        <v>1</v>
      </c>
    </row>
    <row r="115" spans="1:3" ht="45" x14ac:dyDescent="0.25">
      <c r="A115" s="61" t="s">
        <v>167</v>
      </c>
      <c r="B115" s="56" t="s">
        <v>168</v>
      </c>
      <c r="C115" s="56">
        <v>4.8</v>
      </c>
    </row>
    <row r="116" spans="1:3" ht="45" x14ac:dyDescent="0.25">
      <c r="A116" s="61" t="s">
        <v>169</v>
      </c>
      <c r="B116" s="56" t="s">
        <v>170</v>
      </c>
      <c r="C116" s="56">
        <v>8.3000000000000007</v>
      </c>
    </row>
    <row r="117" spans="1:3" ht="60" x14ac:dyDescent="0.25">
      <c r="A117" s="61" t="s">
        <v>171</v>
      </c>
      <c r="B117" s="56" t="s">
        <v>172</v>
      </c>
      <c r="C117" s="56">
        <v>5.9</v>
      </c>
    </row>
    <row r="118" spans="1:3" ht="45" x14ac:dyDescent="0.25">
      <c r="A118" s="61" t="s">
        <v>173</v>
      </c>
      <c r="B118" s="56" t="s">
        <v>174</v>
      </c>
      <c r="C118" s="56">
        <v>6</v>
      </c>
    </row>
    <row r="119" spans="1:3" ht="30" x14ac:dyDescent="0.25">
      <c r="A119" s="61" t="s">
        <v>175</v>
      </c>
      <c r="B119" s="56" t="s">
        <v>176</v>
      </c>
      <c r="C119" s="56">
        <v>10.199999999999999</v>
      </c>
    </row>
    <row r="120" spans="1:3" ht="60" x14ac:dyDescent="0.25">
      <c r="A120" s="61" t="s">
        <v>177</v>
      </c>
      <c r="B120" s="56" t="s">
        <v>178</v>
      </c>
      <c r="C120" s="56">
        <v>4.2</v>
      </c>
    </row>
    <row r="121" spans="1:3" ht="45" x14ac:dyDescent="0.25">
      <c r="A121" s="61" t="s">
        <v>179</v>
      </c>
      <c r="B121" s="56" t="s">
        <v>180</v>
      </c>
      <c r="C121" s="56">
        <v>4.4000000000000004</v>
      </c>
    </row>
    <row r="122" spans="1:3" x14ac:dyDescent="0.25">
      <c r="A122" s="61" t="s">
        <v>181</v>
      </c>
      <c r="B122" s="56" t="s">
        <v>182</v>
      </c>
      <c r="C122" s="56">
        <v>6.8</v>
      </c>
    </row>
    <row r="123" spans="1:3" x14ac:dyDescent="0.25">
      <c r="A123" s="144" t="s">
        <v>183</v>
      </c>
      <c r="B123" s="58"/>
      <c r="C123" s="58"/>
    </row>
    <row r="124" spans="1:3" x14ac:dyDescent="0.25">
      <c r="A124" s="145"/>
      <c r="B124" s="59"/>
      <c r="C124" s="59"/>
    </row>
    <row r="125" spans="1:3" x14ac:dyDescent="0.25">
      <c r="A125" s="146"/>
      <c r="B125" s="60" t="s">
        <v>184</v>
      </c>
      <c r="C125" s="60">
        <v>6.4</v>
      </c>
    </row>
    <row r="126" spans="1:3" ht="30" x14ac:dyDescent="0.25">
      <c r="A126" s="61" t="s">
        <v>185</v>
      </c>
      <c r="B126" s="56" t="s">
        <v>186</v>
      </c>
      <c r="C126" s="56">
        <v>5.5</v>
      </c>
    </row>
    <row r="127" spans="1:3" ht="45" x14ac:dyDescent="0.25">
      <c r="A127" s="61" t="s">
        <v>187</v>
      </c>
      <c r="B127" s="56" t="s">
        <v>188</v>
      </c>
      <c r="C127" s="56">
        <v>1.1000000000000001</v>
      </c>
    </row>
    <row r="128" spans="1:3" ht="75" x14ac:dyDescent="0.25">
      <c r="A128" s="61" t="s">
        <v>189</v>
      </c>
      <c r="B128" s="56" t="s">
        <v>190</v>
      </c>
      <c r="C128" s="56">
        <v>6.9</v>
      </c>
    </row>
    <row r="129" spans="1:3" ht="60" x14ac:dyDescent="0.25">
      <c r="A129" s="61" t="s">
        <v>191</v>
      </c>
      <c r="B129" s="56" t="s">
        <v>192</v>
      </c>
      <c r="C129" s="56">
        <v>4.2</v>
      </c>
    </row>
    <row r="130" spans="1:3" ht="45" x14ac:dyDescent="0.25">
      <c r="A130" s="61" t="s">
        <v>193</v>
      </c>
      <c r="B130" s="56" t="s">
        <v>194</v>
      </c>
      <c r="C130" s="56">
        <v>0.5</v>
      </c>
    </row>
    <row r="131" spans="1:3" ht="30" customHeight="1" x14ac:dyDescent="0.25">
      <c r="A131" s="150" t="s">
        <v>195</v>
      </c>
      <c r="B131" s="151"/>
      <c r="C131" s="152"/>
    </row>
    <row r="133" spans="1:3" ht="30" customHeight="1" x14ac:dyDescent="0.25">
      <c r="A133" s="147" t="s">
        <v>196</v>
      </c>
      <c r="B133" s="148"/>
      <c r="C133" s="149"/>
    </row>
    <row r="134" spans="1:3" ht="30" x14ac:dyDescent="0.25">
      <c r="A134" s="57" t="s">
        <v>97</v>
      </c>
      <c r="B134" s="57" t="s">
        <v>98</v>
      </c>
      <c r="C134" s="57" t="s">
        <v>99</v>
      </c>
    </row>
    <row r="135" spans="1:3" ht="60" x14ac:dyDescent="0.25">
      <c r="A135" s="61" t="s">
        <v>197</v>
      </c>
      <c r="B135" s="56" t="s">
        <v>198</v>
      </c>
      <c r="C135" s="56">
        <v>2</v>
      </c>
    </row>
    <row r="136" spans="1:3" ht="75" x14ac:dyDescent="0.25">
      <c r="A136" s="61" t="s">
        <v>199</v>
      </c>
      <c r="B136" s="56" t="s">
        <v>200</v>
      </c>
      <c r="C136" s="58">
        <v>4.8</v>
      </c>
    </row>
    <row r="137" spans="1:3" ht="30" x14ac:dyDescent="0.25">
      <c r="A137" s="61" t="s">
        <v>201</v>
      </c>
      <c r="B137" s="62" t="s">
        <v>202</v>
      </c>
      <c r="C137" s="63" t="s">
        <v>203</v>
      </c>
    </row>
    <row r="138" spans="1:3" ht="30" x14ac:dyDescent="0.25">
      <c r="A138" s="61" t="s">
        <v>204</v>
      </c>
      <c r="B138" s="56" t="s">
        <v>205</v>
      </c>
      <c r="C138" s="60" t="s">
        <v>206</v>
      </c>
    </row>
    <row r="139" spans="1:3" ht="60" x14ac:dyDescent="0.25">
      <c r="A139" s="61" t="s">
        <v>207</v>
      </c>
      <c r="B139" s="56" t="s">
        <v>208</v>
      </c>
      <c r="C139" s="56">
        <v>2.2000000000000002</v>
      </c>
    </row>
    <row r="140" spans="1:3" x14ac:dyDescent="0.25">
      <c r="A140" s="61" t="s">
        <v>209</v>
      </c>
      <c r="B140" s="56" t="s">
        <v>210</v>
      </c>
      <c r="C140" s="56">
        <v>1.9</v>
      </c>
    </row>
    <row r="141" spans="1:3" x14ac:dyDescent="0.25">
      <c r="A141" s="61" t="s">
        <v>211</v>
      </c>
      <c r="B141" s="56" t="s">
        <v>212</v>
      </c>
      <c r="C141" s="56" t="s">
        <v>213</v>
      </c>
    </row>
    <row r="142" spans="1:3" x14ac:dyDescent="0.25">
      <c r="A142" s="61" t="s">
        <v>214</v>
      </c>
      <c r="B142" s="56" t="s">
        <v>215</v>
      </c>
      <c r="C142" s="56">
        <v>3.2</v>
      </c>
    </row>
    <row r="143" spans="1:3" x14ac:dyDescent="0.25">
      <c r="A143" s="61" t="s">
        <v>216</v>
      </c>
      <c r="B143" s="56" t="s">
        <v>217</v>
      </c>
      <c r="C143" s="56">
        <v>3.2</v>
      </c>
    </row>
    <row r="144" spans="1:3" ht="30" x14ac:dyDescent="0.25">
      <c r="A144" s="61" t="s">
        <v>218</v>
      </c>
      <c r="B144" s="56" t="s">
        <v>219</v>
      </c>
      <c r="C144" s="56">
        <v>5.7</v>
      </c>
    </row>
    <row r="145" spans="1:3" x14ac:dyDescent="0.25">
      <c r="A145" s="61" t="s">
        <v>220</v>
      </c>
      <c r="B145" s="56" t="s">
        <v>221</v>
      </c>
      <c r="C145" s="56">
        <v>7.6</v>
      </c>
    </row>
    <row r="146" spans="1:3" ht="45" x14ac:dyDescent="0.25">
      <c r="A146" s="61" t="s">
        <v>222</v>
      </c>
      <c r="B146" s="56" t="s">
        <v>223</v>
      </c>
      <c r="C146" s="56">
        <v>1.9</v>
      </c>
    </row>
    <row r="147" spans="1:3" ht="90" x14ac:dyDescent="0.25">
      <c r="A147" s="61" t="s">
        <v>224</v>
      </c>
      <c r="B147" s="56" t="s">
        <v>225</v>
      </c>
      <c r="C147" s="56">
        <v>35</v>
      </c>
    </row>
    <row r="148" spans="1:3" ht="45" x14ac:dyDescent="0.25">
      <c r="A148" s="61" t="s">
        <v>226</v>
      </c>
      <c r="B148" s="56" t="s">
        <v>227</v>
      </c>
      <c r="C148" s="56">
        <v>6.1</v>
      </c>
    </row>
    <row r="149" spans="1:3" ht="30" x14ac:dyDescent="0.25">
      <c r="A149" s="61" t="s">
        <v>228</v>
      </c>
      <c r="B149" s="56" t="s">
        <v>229</v>
      </c>
      <c r="C149" s="56">
        <v>3.4</v>
      </c>
    </row>
    <row r="150" spans="1:3" ht="30" x14ac:dyDescent="0.25">
      <c r="A150" s="61" t="s">
        <v>230</v>
      </c>
      <c r="B150" s="56" t="s">
        <v>231</v>
      </c>
      <c r="C150" s="56">
        <v>2.1</v>
      </c>
    </row>
    <row r="151" spans="1:3" x14ac:dyDescent="0.25">
      <c r="A151" s="61" t="s">
        <v>232</v>
      </c>
      <c r="B151" s="56" t="s">
        <v>233</v>
      </c>
      <c r="C151" s="56">
        <v>1.1000000000000001</v>
      </c>
    </row>
    <row r="152" spans="1:3" ht="45" x14ac:dyDescent="0.25">
      <c r="A152" s="61" t="s">
        <v>234</v>
      </c>
      <c r="B152" s="56" t="s">
        <v>235</v>
      </c>
      <c r="C152" s="56">
        <v>4.3</v>
      </c>
    </row>
    <row r="153" spans="1:3" ht="45" x14ac:dyDescent="0.25">
      <c r="A153" s="61" t="s">
        <v>236</v>
      </c>
      <c r="B153" s="56" t="s">
        <v>237</v>
      </c>
      <c r="C153" s="56">
        <v>1.8</v>
      </c>
    </row>
    <row r="154" spans="1:3" x14ac:dyDescent="0.25">
      <c r="A154" s="61" t="s">
        <v>238</v>
      </c>
      <c r="B154" s="56" t="s">
        <v>239</v>
      </c>
      <c r="C154" s="56" t="s">
        <v>240</v>
      </c>
    </row>
    <row r="155" spans="1:3" ht="60" x14ac:dyDescent="0.25">
      <c r="A155" s="61" t="s">
        <v>241</v>
      </c>
      <c r="B155" s="56" t="s">
        <v>242</v>
      </c>
      <c r="C155" s="56">
        <v>4</v>
      </c>
    </row>
    <row r="156" spans="1:3" x14ac:dyDescent="0.25">
      <c r="A156" s="61" t="s">
        <v>243</v>
      </c>
      <c r="B156" s="56" t="s">
        <v>244</v>
      </c>
      <c r="C156" s="56" t="s">
        <v>245</v>
      </c>
    </row>
    <row r="157" spans="1:3" ht="75" x14ac:dyDescent="0.25">
      <c r="A157" s="61" t="s">
        <v>246</v>
      </c>
      <c r="B157" s="56" t="s">
        <v>247</v>
      </c>
      <c r="C157" s="56">
        <v>1</v>
      </c>
    </row>
    <row r="158" spans="1:3" ht="45" x14ac:dyDescent="0.25">
      <c r="A158" s="61" t="s">
        <v>248</v>
      </c>
      <c r="B158" s="56" t="s">
        <v>249</v>
      </c>
      <c r="C158" s="56">
        <v>1.4</v>
      </c>
    </row>
    <row r="159" spans="1:3" x14ac:dyDescent="0.25">
      <c r="A159" s="61" t="s">
        <v>250</v>
      </c>
      <c r="B159" s="56" t="s">
        <v>251</v>
      </c>
      <c r="C159" s="56">
        <v>4.0999999999999996</v>
      </c>
    </row>
    <row r="160" spans="1:3" ht="60" x14ac:dyDescent="0.25">
      <c r="A160" s="61" t="s">
        <v>252</v>
      </c>
      <c r="B160" s="56" t="s">
        <v>253</v>
      </c>
      <c r="C160" s="56">
        <v>4.2</v>
      </c>
    </row>
    <row r="161" spans="1:3" ht="30" x14ac:dyDescent="0.25">
      <c r="A161" s="61" t="s">
        <v>254</v>
      </c>
      <c r="B161" s="56" t="s">
        <v>255</v>
      </c>
      <c r="C161" s="56">
        <v>2</v>
      </c>
    </row>
    <row r="162" spans="1:3" ht="60" x14ac:dyDescent="0.25">
      <c r="A162" s="61" t="s">
        <v>256</v>
      </c>
      <c r="B162" s="56" t="s">
        <v>257</v>
      </c>
      <c r="C162" s="56" t="s">
        <v>258</v>
      </c>
    </row>
    <row r="163" spans="1:3" x14ac:dyDescent="0.25">
      <c r="A163" s="61" t="s">
        <v>259</v>
      </c>
      <c r="B163" s="56" t="s">
        <v>260</v>
      </c>
      <c r="C163" s="56">
        <v>3.8</v>
      </c>
    </row>
    <row r="164" spans="1:3" ht="45" x14ac:dyDescent="0.25">
      <c r="A164" s="61" t="s">
        <v>261</v>
      </c>
      <c r="B164" s="56" t="s">
        <v>262</v>
      </c>
      <c r="C164" s="56">
        <v>3.6</v>
      </c>
    </row>
    <row r="165" spans="1:3" ht="45" x14ac:dyDescent="0.25">
      <c r="A165" s="61" t="s">
        <v>263</v>
      </c>
      <c r="B165" s="56" t="s">
        <v>264</v>
      </c>
      <c r="C165" s="56">
        <v>4.3</v>
      </c>
    </row>
    <row r="166" spans="1:3" ht="30" x14ac:dyDescent="0.25">
      <c r="A166" s="61" t="s">
        <v>265</v>
      </c>
      <c r="B166" s="56" t="s">
        <v>266</v>
      </c>
      <c r="C166" s="56" t="s">
        <v>258</v>
      </c>
    </row>
    <row r="167" spans="1:3" ht="30" x14ac:dyDescent="0.25">
      <c r="A167" s="61" t="s">
        <v>267</v>
      </c>
      <c r="B167" s="56" t="s">
        <v>268</v>
      </c>
      <c r="C167" s="56" t="s">
        <v>269</v>
      </c>
    </row>
    <row r="168" spans="1:3" ht="75" customHeight="1" x14ac:dyDescent="0.25">
      <c r="A168" s="144" t="s">
        <v>270</v>
      </c>
      <c r="B168" s="58"/>
      <c r="C168" s="58"/>
    </row>
    <row r="169" spans="1:3" x14ac:dyDescent="0.25">
      <c r="A169" s="145"/>
      <c r="B169" s="59"/>
      <c r="C169" s="59"/>
    </row>
    <row r="170" spans="1:3" x14ac:dyDescent="0.25">
      <c r="A170" s="146"/>
      <c r="B170" s="60" t="s">
        <v>271</v>
      </c>
      <c r="C170" s="60">
        <v>1.4</v>
      </c>
    </row>
    <row r="171" spans="1:3" ht="30" customHeight="1" x14ac:dyDescent="0.25">
      <c r="A171" s="144" t="s">
        <v>272</v>
      </c>
      <c r="B171" s="58"/>
      <c r="C171" s="58"/>
    </row>
    <row r="172" spans="1:3" x14ac:dyDescent="0.25">
      <c r="A172" s="145"/>
      <c r="B172" s="59"/>
      <c r="C172" s="59"/>
    </row>
    <row r="173" spans="1:3" x14ac:dyDescent="0.25">
      <c r="A173" s="146"/>
      <c r="B173" s="60" t="s">
        <v>273</v>
      </c>
      <c r="C173" s="60" t="s">
        <v>274</v>
      </c>
    </row>
    <row r="174" spans="1:3" ht="15" customHeight="1" x14ac:dyDescent="0.25">
      <c r="A174" s="144" t="s">
        <v>275</v>
      </c>
      <c r="B174" s="58"/>
      <c r="C174" s="58"/>
    </row>
    <row r="175" spans="1:3" x14ac:dyDescent="0.25">
      <c r="A175" s="145"/>
      <c r="B175" s="59"/>
      <c r="C175" s="59"/>
    </row>
    <row r="176" spans="1:3" x14ac:dyDescent="0.25">
      <c r="A176" s="146"/>
      <c r="B176" s="60" t="s">
        <v>276</v>
      </c>
      <c r="C176" s="60">
        <v>1.7</v>
      </c>
    </row>
    <row r="177" spans="1:3" x14ac:dyDescent="0.25">
      <c r="A177" s="144" t="s">
        <v>277</v>
      </c>
      <c r="B177" s="58"/>
      <c r="C177" s="58"/>
    </row>
    <row r="178" spans="1:3" x14ac:dyDescent="0.25">
      <c r="A178" s="145"/>
      <c r="B178" s="59"/>
      <c r="C178" s="59"/>
    </row>
    <row r="179" spans="1:3" x14ac:dyDescent="0.25">
      <c r="A179" s="146"/>
      <c r="B179" s="60" t="s">
        <v>278</v>
      </c>
      <c r="C179" s="60" t="s">
        <v>269</v>
      </c>
    </row>
    <row r="180" spans="1:3" ht="30" customHeight="1" x14ac:dyDescent="0.25">
      <c r="A180" s="144" t="s">
        <v>279</v>
      </c>
      <c r="B180" s="58"/>
      <c r="C180" s="58"/>
    </row>
    <row r="181" spans="1:3" x14ac:dyDescent="0.25">
      <c r="A181" s="145"/>
      <c r="B181" s="59"/>
      <c r="C181" s="59"/>
    </row>
    <row r="182" spans="1:3" x14ac:dyDescent="0.25">
      <c r="A182" s="146"/>
      <c r="B182" s="60" t="s">
        <v>280</v>
      </c>
      <c r="C182" s="60">
        <v>6.8</v>
      </c>
    </row>
    <row r="183" spans="1:3" ht="45" customHeight="1" x14ac:dyDescent="0.25">
      <c r="A183" s="144" t="s">
        <v>281</v>
      </c>
      <c r="B183" s="58"/>
      <c r="C183" s="58"/>
    </row>
    <row r="184" spans="1:3" x14ac:dyDescent="0.25">
      <c r="A184" s="145"/>
      <c r="B184" s="59"/>
      <c r="C184" s="59"/>
    </row>
    <row r="185" spans="1:3" x14ac:dyDescent="0.25">
      <c r="A185" s="146"/>
      <c r="B185" s="60" t="s">
        <v>282</v>
      </c>
      <c r="C185" s="60">
        <v>2.2000000000000002</v>
      </c>
    </row>
    <row r="186" spans="1:3" x14ac:dyDescent="0.25">
      <c r="A186" s="144" t="s">
        <v>283</v>
      </c>
      <c r="B186" s="58"/>
      <c r="C186" s="58"/>
    </row>
    <row r="187" spans="1:3" x14ac:dyDescent="0.25">
      <c r="A187" s="145"/>
      <c r="B187" s="59"/>
      <c r="C187" s="59"/>
    </row>
    <row r="188" spans="1:3" x14ac:dyDescent="0.25">
      <c r="A188" s="146"/>
      <c r="B188" s="60" t="s">
        <v>284</v>
      </c>
      <c r="C188" s="60">
        <v>1.6</v>
      </c>
    </row>
    <row r="189" spans="1:3" ht="15" customHeight="1" x14ac:dyDescent="0.25">
      <c r="A189" s="144" t="s">
        <v>285</v>
      </c>
      <c r="B189" s="58"/>
      <c r="C189" s="58"/>
    </row>
    <row r="190" spans="1:3" x14ac:dyDescent="0.25">
      <c r="A190" s="145"/>
      <c r="B190" s="59"/>
      <c r="C190" s="59"/>
    </row>
    <row r="191" spans="1:3" x14ac:dyDescent="0.25">
      <c r="A191" s="146"/>
      <c r="B191" s="60" t="s">
        <v>286</v>
      </c>
      <c r="C191" s="60">
        <v>2.6</v>
      </c>
    </row>
    <row r="192" spans="1:3" x14ac:dyDescent="0.25">
      <c r="A192" s="156"/>
      <c r="B192" s="157"/>
      <c r="C192" s="158"/>
    </row>
    <row r="193" spans="1:3" x14ac:dyDescent="0.25">
      <c r="A193" s="159"/>
      <c r="B193" s="160"/>
      <c r="C193" s="161"/>
    </row>
    <row r="194" spans="1:3" ht="30" customHeight="1" x14ac:dyDescent="0.25">
      <c r="A194" s="153" t="s">
        <v>287</v>
      </c>
      <c r="B194" s="154"/>
      <c r="C194" s="155"/>
    </row>
    <row r="195" spans="1:3" x14ac:dyDescent="0.25">
      <c r="A195" s="159"/>
      <c r="B195" s="160"/>
      <c r="C195" s="161"/>
    </row>
    <row r="196" spans="1:3" ht="45" customHeight="1" x14ac:dyDescent="0.25">
      <c r="A196" s="153" t="s">
        <v>288</v>
      </c>
      <c r="B196" s="154"/>
      <c r="C196" s="155"/>
    </row>
    <row r="197" spans="1:3" x14ac:dyDescent="0.25">
      <c r="A197" s="159"/>
      <c r="B197" s="160"/>
      <c r="C197" s="161"/>
    </row>
    <row r="198" spans="1:3" ht="15" customHeight="1" x14ac:dyDescent="0.25">
      <c r="A198" s="153" t="s">
        <v>289</v>
      </c>
      <c r="B198" s="154"/>
      <c r="C198" s="155"/>
    </row>
    <row r="199" spans="1:3" x14ac:dyDescent="0.25">
      <c r="A199" s="159"/>
      <c r="B199" s="160"/>
      <c r="C199" s="161"/>
    </row>
    <row r="200" spans="1:3" ht="30" customHeight="1" x14ac:dyDescent="0.25">
      <c r="A200" s="153" t="s">
        <v>290</v>
      </c>
      <c r="B200" s="154"/>
      <c r="C200" s="155"/>
    </row>
    <row r="201" spans="1:3" x14ac:dyDescent="0.25">
      <c r="A201" s="159"/>
      <c r="B201" s="160"/>
      <c r="C201" s="161"/>
    </row>
    <row r="202" spans="1:3" ht="30" customHeight="1" x14ac:dyDescent="0.25">
      <c r="A202" s="153" t="s">
        <v>291</v>
      </c>
      <c r="B202" s="154"/>
      <c r="C202" s="155"/>
    </row>
    <row r="203" spans="1:3" x14ac:dyDescent="0.25">
      <c r="A203" s="159"/>
      <c r="B203" s="160"/>
      <c r="C203" s="161"/>
    </row>
    <row r="204" spans="1:3" ht="30" customHeight="1" x14ac:dyDescent="0.25">
      <c r="A204" s="162" t="s">
        <v>292</v>
      </c>
      <c r="B204" s="163"/>
      <c r="C204" s="164"/>
    </row>
    <row r="206" spans="1:3" ht="30" customHeight="1" x14ac:dyDescent="0.25">
      <c r="A206" s="147" t="s">
        <v>293</v>
      </c>
      <c r="B206" s="148"/>
      <c r="C206" s="149"/>
    </row>
    <row r="207" spans="1:3" ht="30" x14ac:dyDescent="0.25">
      <c r="A207" s="57" t="s">
        <v>97</v>
      </c>
      <c r="B207" s="57" t="s">
        <v>98</v>
      </c>
      <c r="C207" s="57" t="s">
        <v>99</v>
      </c>
    </row>
    <row r="208" spans="1:3" ht="30" x14ac:dyDescent="0.25">
      <c r="A208" s="61" t="s">
        <v>294</v>
      </c>
      <c r="B208" s="56" t="s">
        <v>295</v>
      </c>
      <c r="C208" s="56">
        <v>3.6</v>
      </c>
    </row>
    <row r="209" spans="1:3" ht="45" x14ac:dyDescent="0.25">
      <c r="A209" s="61" t="s">
        <v>296</v>
      </c>
      <c r="B209" s="56" t="s">
        <v>297</v>
      </c>
      <c r="C209" s="56">
        <v>6.2</v>
      </c>
    </row>
    <row r="210" spans="1:3" ht="30" customHeight="1" x14ac:dyDescent="0.25">
      <c r="A210" s="144" t="s">
        <v>298</v>
      </c>
      <c r="B210" s="58"/>
      <c r="C210" s="58"/>
    </row>
    <row r="211" spans="1:3" x14ac:dyDescent="0.25">
      <c r="A211" s="145"/>
      <c r="B211" s="59"/>
      <c r="C211" s="59"/>
    </row>
    <row r="212" spans="1:3" x14ac:dyDescent="0.25">
      <c r="A212" s="146"/>
      <c r="B212" s="60" t="s">
        <v>299</v>
      </c>
      <c r="C212" s="60">
        <v>4.9000000000000004</v>
      </c>
    </row>
    <row r="213" spans="1:3" x14ac:dyDescent="0.25">
      <c r="A213" s="144" t="s">
        <v>300</v>
      </c>
      <c r="B213" s="58"/>
      <c r="C213" s="58"/>
    </row>
    <row r="214" spans="1:3" x14ac:dyDescent="0.25">
      <c r="A214" s="145"/>
      <c r="B214" s="59"/>
      <c r="C214" s="59"/>
    </row>
    <row r="215" spans="1:3" x14ac:dyDescent="0.25">
      <c r="A215" s="146"/>
      <c r="B215" s="60" t="s">
        <v>301</v>
      </c>
      <c r="C215" s="60">
        <v>2.7</v>
      </c>
    </row>
    <row r="216" spans="1:3" ht="15" customHeight="1" x14ac:dyDescent="0.25">
      <c r="A216" s="144" t="s">
        <v>302</v>
      </c>
      <c r="B216" s="58"/>
      <c r="C216" s="58"/>
    </row>
    <row r="217" spans="1:3" x14ac:dyDescent="0.25">
      <c r="A217" s="145"/>
      <c r="B217" s="59"/>
      <c r="C217" s="59"/>
    </row>
    <row r="218" spans="1:3" x14ac:dyDescent="0.25">
      <c r="A218" s="146"/>
      <c r="B218" s="60" t="s">
        <v>303</v>
      </c>
      <c r="C218" s="60">
        <v>4</v>
      </c>
    </row>
    <row r="219" spans="1:3" x14ac:dyDescent="0.25">
      <c r="A219" s="144" t="s">
        <v>304</v>
      </c>
      <c r="B219" s="58"/>
      <c r="C219" s="58"/>
    </row>
    <row r="220" spans="1:3" x14ac:dyDescent="0.25">
      <c r="A220" s="145"/>
      <c r="B220" s="59"/>
      <c r="C220" s="59"/>
    </row>
    <row r="221" spans="1:3" x14ac:dyDescent="0.25">
      <c r="A221" s="146"/>
      <c r="B221" s="60" t="s">
        <v>305</v>
      </c>
      <c r="C221" s="60">
        <v>2.2999999999999998</v>
      </c>
    </row>
    <row r="222" spans="1:3" x14ac:dyDescent="0.25">
      <c r="A222" s="144" t="s">
        <v>306</v>
      </c>
      <c r="B222" s="58"/>
      <c r="C222" s="58"/>
    </row>
    <row r="223" spans="1:3" x14ac:dyDescent="0.25">
      <c r="A223" s="145"/>
      <c r="B223" s="59"/>
      <c r="C223" s="59"/>
    </row>
    <row r="224" spans="1:3" x14ac:dyDescent="0.25">
      <c r="A224" s="146"/>
      <c r="B224" s="60" t="s">
        <v>307</v>
      </c>
      <c r="C224" s="60">
        <v>2</v>
      </c>
    </row>
    <row r="225" spans="1:3" ht="30" customHeight="1" x14ac:dyDescent="0.25">
      <c r="A225" s="144" t="s">
        <v>308</v>
      </c>
      <c r="B225" s="58"/>
      <c r="C225" s="58"/>
    </row>
    <row r="226" spans="1:3" x14ac:dyDescent="0.25">
      <c r="A226" s="145"/>
      <c r="B226" s="59"/>
      <c r="C226" s="59"/>
    </row>
    <row r="227" spans="1:3" x14ac:dyDescent="0.25">
      <c r="A227" s="146"/>
      <c r="B227" s="60" t="s">
        <v>309</v>
      </c>
      <c r="C227" s="60">
        <v>1.1000000000000001</v>
      </c>
    </row>
    <row r="228" spans="1:3" x14ac:dyDescent="0.25">
      <c r="A228" s="144" t="s">
        <v>310</v>
      </c>
      <c r="B228" s="58"/>
      <c r="C228" s="58"/>
    </row>
    <row r="229" spans="1:3" x14ac:dyDescent="0.25">
      <c r="A229" s="145"/>
      <c r="B229" s="59"/>
      <c r="C229" s="59"/>
    </row>
    <row r="230" spans="1:3" x14ac:dyDescent="0.25">
      <c r="A230" s="146"/>
      <c r="B230" s="60" t="s">
        <v>311</v>
      </c>
      <c r="C230" s="60">
        <v>2.8</v>
      </c>
    </row>
    <row r="231" spans="1:3" ht="15" customHeight="1" x14ac:dyDescent="0.25">
      <c r="A231" s="144" t="s">
        <v>312</v>
      </c>
      <c r="B231" s="58"/>
      <c r="C231" s="58"/>
    </row>
    <row r="232" spans="1:3" x14ac:dyDescent="0.25">
      <c r="A232" s="145"/>
      <c r="B232" s="59"/>
      <c r="C232" s="59"/>
    </row>
    <row r="233" spans="1:3" x14ac:dyDescent="0.25">
      <c r="A233" s="146"/>
      <c r="B233" s="60" t="s">
        <v>313</v>
      </c>
      <c r="C233" s="60">
        <v>2.6</v>
      </c>
    </row>
    <row r="234" spans="1:3" x14ac:dyDescent="0.25">
      <c r="A234" s="144" t="s">
        <v>314</v>
      </c>
      <c r="B234" s="58"/>
      <c r="C234" s="58"/>
    </row>
    <row r="235" spans="1:3" x14ac:dyDescent="0.25">
      <c r="A235" s="145"/>
      <c r="B235" s="59"/>
      <c r="C235" s="59"/>
    </row>
    <row r="236" spans="1:3" x14ac:dyDescent="0.25">
      <c r="A236" s="146"/>
      <c r="B236" s="60" t="s">
        <v>315</v>
      </c>
      <c r="C236" s="60">
        <v>3.3</v>
      </c>
    </row>
    <row r="237" spans="1:3" ht="15" customHeight="1" x14ac:dyDescent="0.25">
      <c r="A237" s="144" t="s">
        <v>316</v>
      </c>
      <c r="B237" s="58"/>
      <c r="C237" s="58"/>
    </row>
    <row r="238" spans="1:3" x14ac:dyDescent="0.25">
      <c r="A238" s="145"/>
      <c r="B238" s="59"/>
      <c r="C238" s="59"/>
    </row>
    <row r="239" spans="1:3" x14ac:dyDescent="0.25">
      <c r="A239" s="146"/>
      <c r="B239" s="60" t="s">
        <v>317</v>
      </c>
      <c r="C239" s="60">
        <v>3.3</v>
      </c>
    </row>
    <row r="240" spans="1:3" x14ac:dyDescent="0.25">
      <c r="A240" s="144" t="s">
        <v>318</v>
      </c>
      <c r="B240" s="58"/>
      <c r="C240" s="58"/>
    </row>
    <row r="241" spans="1:3" x14ac:dyDescent="0.25">
      <c r="A241" s="145"/>
      <c r="B241" s="59"/>
      <c r="C241" s="59"/>
    </row>
    <row r="242" spans="1:3" x14ac:dyDescent="0.25">
      <c r="A242" s="146"/>
      <c r="B242" s="60" t="s">
        <v>319</v>
      </c>
      <c r="C242" s="60">
        <v>2.5</v>
      </c>
    </row>
    <row r="243" spans="1:3" x14ac:dyDescent="0.25">
      <c r="A243" s="144" t="s">
        <v>320</v>
      </c>
      <c r="B243" s="58"/>
      <c r="C243" s="58"/>
    </row>
    <row r="244" spans="1:3" x14ac:dyDescent="0.25">
      <c r="A244" s="145"/>
      <c r="B244" s="59"/>
      <c r="C244" s="59"/>
    </row>
    <row r="245" spans="1:3" x14ac:dyDescent="0.25">
      <c r="A245" s="146"/>
      <c r="B245" s="60" t="s">
        <v>321</v>
      </c>
      <c r="C245" s="60">
        <v>2.2999999999999998</v>
      </c>
    </row>
    <row r="246" spans="1:3" x14ac:dyDescent="0.25">
      <c r="A246" s="144" t="s">
        <v>322</v>
      </c>
      <c r="B246" s="58"/>
      <c r="C246" s="58"/>
    </row>
    <row r="247" spans="1:3" x14ac:dyDescent="0.25">
      <c r="A247" s="145"/>
      <c r="B247" s="59"/>
      <c r="C247" s="59"/>
    </row>
    <row r="248" spans="1:3" x14ac:dyDescent="0.25">
      <c r="A248" s="146"/>
      <c r="B248" s="60" t="s">
        <v>323</v>
      </c>
      <c r="C248" s="60">
        <v>2.2000000000000002</v>
      </c>
    </row>
    <row r="249" spans="1:3" x14ac:dyDescent="0.25">
      <c r="A249" s="61" t="s">
        <v>324</v>
      </c>
      <c r="B249" s="56" t="s">
        <v>325</v>
      </c>
      <c r="C249" s="56">
        <v>3.5</v>
      </c>
    </row>
    <row r="250" spans="1:3" x14ac:dyDescent="0.25">
      <c r="A250" s="61" t="s">
        <v>326</v>
      </c>
      <c r="B250" s="56" t="s">
        <v>327</v>
      </c>
      <c r="C250" s="56">
        <v>4.0999999999999996</v>
      </c>
    </row>
    <row r="252" spans="1:3" ht="30" customHeight="1" x14ac:dyDescent="0.25">
      <c r="A252" s="147" t="s">
        <v>328</v>
      </c>
      <c r="B252" s="148"/>
      <c r="C252" s="149"/>
    </row>
    <row r="253" spans="1:3" ht="30" x14ac:dyDescent="0.25">
      <c r="A253" s="57" t="s">
        <v>97</v>
      </c>
      <c r="B253" s="57" t="s">
        <v>98</v>
      </c>
      <c r="C253" s="57" t="s">
        <v>99</v>
      </c>
    </row>
    <row r="254" spans="1:3" ht="75" customHeight="1" x14ac:dyDescent="0.25">
      <c r="A254" s="144" t="s">
        <v>329</v>
      </c>
      <c r="B254" s="58"/>
      <c r="C254" s="58"/>
    </row>
    <row r="255" spans="1:3" x14ac:dyDescent="0.25">
      <c r="A255" s="145"/>
      <c r="B255" s="59"/>
      <c r="C255" s="59"/>
    </row>
    <row r="256" spans="1:3" x14ac:dyDescent="0.25">
      <c r="A256" s="146"/>
      <c r="B256" s="60" t="s">
        <v>330</v>
      </c>
      <c r="C256" s="60">
        <v>2.1</v>
      </c>
    </row>
    <row r="257" spans="1:3" x14ac:dyDescent="0.25">
      <c r="A257" s="144" t="s">
        <v>331</v>
      </c>
      <c r="B257" s="58"/>
      <c r="C257" s="58"/>
    </row>
    <row r="258" spans="1:3" x14ac:dyDescent="0.25">
      <c r="A258" s="145"/>
      <c r="B258" s="59"/>
      <c r="C258" s="59"/>
    </row>
    <row r="259" spans="1:3" x14ac:dyDescent="0.25">
      <c r="A259" s="146"/>
      <c r="B259" s="60" t="s">
        <v>332</v>
      </c>
      <c r="C259" s="60">
        <v>1.4</v>
      </c>
    </row>
    <row r="260" spans="1:3" ht="90" customHeight="1" x14ac:dyDescent="0.25">
      <c r="A260" s="144" t="s">
        <v>333</v>
      </c>
      <c r="B260" s="58"/>
      <c r="C260" s="58"/>
    </row>
    <row r="261" spans="1:3" x14ac:dyDescent="0.25">
      <c r="A261" s="145"/>
      <c r="B261" s="59"/>
      <c r="C261" s="59"/>
    </row>
    <row r="262" spans="1:3" x14ac:dyDescent="0.25">
      <c r="A262" s="146"/>
      <c r="B262" s="60" t="s">
        <v>334</v>
      </c>
      <c r="C262" s="60">
        <v>3</v>
      </c>
    </row>
    <row r="263" spans="1:3" ht="45" customHeight="1" x14ac:dyDescent="0.25">
      <c r="A263" s="144" t="s">
        <v>335</v>
      </c>
      <c r="B263" s="58"/>
      <c r="C263" s="58"/>
    </row>
    <row r="264" spans="1:3" x14ac:dyDescent="0.25">
      <c r="A264" s="145"/>
      <c r="B264" s="59"/>
      <c r="C264" s="59"/>
    </row>
    <row r="265" spans="1:3" x14ac:dyDescent="0.25">
      <c r="A265" s="146"/>
      <c r="B265" s="60" t="s">
        <v>336</v>
      </c>
      <c r="C265" s="60">
        <v>2.8</v>
      </c>
    </row>
    <row r="266" spans="1:3" ht="75" customHeight="1" x14ac:dyDescent="0.25">
      <c r="A266" s="144" t="s">
        <v>337</v>
      </c>
      <c r="B266" s="58"/>
      <c r="C266" s="58"/>
    </row>
    <row r="267" spans="1:3" x14ac:dyDescent="0.25">
      <c r="A267" s="145"/>
      <c r="B267" s="59"/>
      <c r="C267" s="59"/>
    </row>
    <row r="268" spans="1:3" x14ac:dyDescent="0.25">
      <c r="A268" s="146"/>
      <c r="B268" s="60" t="s">
        <v>338</v>
      </c>
      <c r="C268" s="60">
        <v>1.7</v>
      </c>
    </row>
    <row r="269" spans="1:3" ht="45" x14ac:dyDescent="0.25">
      <c r="A269" s="61" t="s">
        <v>339</v>
      </c>
      <c r="B269" s="56" t="s">
        <v>340</v>
      </c>
      <c r="C269" s="56" t="s">
        <v>341</v>
      </c>
    </row>
    <row r="270" spans="1:3" ht="30" x14ac:dyDescent="0.25">
      <c r="A270" s="61" t="s">
        <v>342</v>
      </c>
      <c r="B270" s="56" t="s">
        <v>343</v>
      </c>
      <c r="C270" s="56">
        <v>3.2</v>
      </c>
    </row>
    <row r="271" spans="1:3" x14ac:dyDescent="0.25">
      <c r="A271" s="61" t="s">
        <v>344</v>
      </c>
      <c r="B271" s="56" t="s">
        <v>345</v>
      </c>
      <c r="C271" s="56" t="s">
        <v>346</v>
      </c>
    </row>
    <row r="274" spans="1:3" ht="45" customHeight="1" x14ac:dyDescent="0.25">
      <c r="A274" s="147" t="s">
        <v>347</v>
      </c>
      <c r="B274" s="148"/>
      <c r="C274" s="149"/>
    </row>
    <row r="275" spans="1:3" ht="30" x14ac:dyDescent="0.25">
      <c r="A275" s="57" t="s">
        <v>97</v>
      </c>
      <c r="B275" s="57" t="s">
        <v>98</v>
      </c>
      <c r="C275" s="57" t="s">
        <v>99</v>
      </c>
    </row>
    <row r="276" spans="1:3" ht="30" x14ac:dyDescent="0.25">
      <c r="A276" s="61" t="s">
        <v>348</v>
      </c>
      <c r="B276" s="56" t="s">
        <v>349</v>
      </c>
      <c r="C276" s="56" t="s">
        <v>350</v>
      </c>
    </row>
    <row r="277" spans="1:3" ht="30" x14ac:dyDescent="0.25">
      <c r="A277" s="61" t="s">
        <v>351</v>
      </c>
      <c r="B277" s="56" t="s">
        <v>352</v>
      </c>
      <c r="C277" s="56">
        <v>3.2</v>
      </c>
    </row>
    <row r="278" spans="1:3" ht="45" x14ac:dyDescent="0.25">
      <c r="A278" s="61" t="s">
        <v>353</v>
      </c>
      <c r="B278" s="56" t="s">
        <v>354</v>
      </c>
      <c r="C278" s="56">
        <v>3.9</v>
      </c>
    </row>
    <row r="279" spans="1:3" x14ac:dyDescent="0.25">
      <c r="A279" s="61" t="s">
        <v>355</v>
      </c>
      <c r="B279" s="56" t="s">
        <v>356</v>
      </c>
      <c r="C279" s="56">
        <v>4</v>
      </c>
    </row>
    <row r="280" spans="1:3" ht="30" x14ac:dyDescent="0.25">
      <c r="A280" s="61" t="s">
        <v>357</v>
      </c>
      <c r="B280" s="56" t="s">
        <v>358</v>
      </c>
      <c r="C280" s="56">
        <v>2.5</v>
      </c>
    </row>
    <row r="281" spans="1:3" ht="30" x14ac:dyDescent="0.25">
      <c r="A281" s="61" t="s">
        <v>359</v>
      </c>
      <c r="B281" s="56" t="s">
        <v>360</v>
      </c>
      <c r="C281" s="56">
        <v>2.5</v>
      </c>
    </row>
    <row r="282" spans="1:3" x14ac:dyDescent="0.25">
      <c r="A282" s="61" t="s">
        <v>361</v>
      </c>
      <c r="B282" s="56" t="s">
        <v>362</v>
      </c>
      <c r="C282" s="56">
        <v>2.5</v>
      </c>
    </row>
    <row r="283" spans="1:3" x14ac:dyDescent="0.25">
      <c r="A283" s="61" t="s">
        <v>363</v>
      </c>
      <c r="B283" s="56" t="s">
        <v>364</v>
      </c>
      <c r="C283" s="56">
        <v>5</v>
      </c>
    </row>
    <row r="284" spans="1:3" ht="45" x14ac:dyDescent="0.25">
      <c r="A284" s="61" t="s">
        <v>365</v>
      </c>
      <c r="B284" s="56" t="s">
        <v>366</v>
      </c>
      <c r="C284" s="56">
        <v>6.3</v>
      </c>
    </row>
    <row r="285" spans="1:3" ht="30" x14ac:dyDescent="0.25">
      <c r="A285" s="61" t="s">
        <v>367</v>
      </c>
      <c r="B285" s="56" t="s">
        <v>368</v>
      </c>
      <c r="C285" s="56">
        <v>4.4000000000000004</v>
      </c>
    </row>
    <row r="286" spans="1:3" ht="30" x14ac:dyDescent="0.25">
      <c r="A286" s="61" t="s">
        <v>369</v>
      </c>
      <c r="B286" s="56" t="s">
        <v>370</v>
      </c>
      <c r="C286" s="56">
        <v>4.2</v>
      </c>
    </row>
    <row r="287" spans="1:3" ht="30" x14ac:dyDescent="0.25">
      <c r="A287" s="61" t="s">
        <v>371</v>
      </c>
      <c r="B287" s="56" t="s">
        <v>372</v>
      </c>
      <c r="C287" s="56">
        <v>5.5</v>
      </c>
    </row>
    <row r="288" spans="1:3" ht="30" x14ac:dyDescent="0.25">
      <c r="A288" s="61" t="s">
        <v>373</v>
      </c>
      <c r="B288" s="56" t="s">
        <v>374</v>
      </c>
      <c r="C288" s="56">
        <v>3</v>
      </c>
    </row>
    <row r="289" spans="1:3" x14ac:dyDescent="0.25">
      <c r="A289" s="61" t="s">
        <v>375</v>
      </c>
      <c r="B289" s="56" t="s">
        <v>376</v>
      </c>
      <c r="C289" s="56">
        <v>4</v>
      </c>
    </row>
    <row r="290" spans="1:3" ht="30" x14ac:dyDescent="0.25">
      <c r="A290" s="61" t="s">
        <v>377</v>
      </c>
      <c r="B290" s="56" t="s">
        <v>378</v>
      </c>
      <c r="C290" s="56">
        <v>5.0999999999999996</v>
      </c>
    </row>
    <row r="291" spans="1:3" ht="30" x14ac:dyDescent="0.25">
      <c r="A291" s="61" t="s">
        <v>379</v>
      </c>
      <c r="B291" s="56" t="s">
        <v>380</v>
      </c>
      <c r="C291" s="56">
        <v>3.4</v>
      </c>
    </row>
    <row r="292" spans="1:3" x14ac:dyDescent="0.25">
      <c r="A292" s="61" t="s">
        <v>381</v>
      </c>
      <c r="B292" s="56" t="s">
        <v>382</v>
      </c>
      <c r="C292" s="56">
        <v>5.5</v>
      </c>
    </row>
    <row r="293" spans="1:3" ht="15" customHeight="1" x14ac:dyDescent="0.25">
      <c r="A293" s="144" t="s">
        <v>383</v>
      </c>
      <c r="B293" s="58"/>
      <c r="C293" s="58"/>
    </row>
    <row r="294" spans="1:3" x14ac:dyDescent="0.25">
      <c r="A294" s="145"/>
      <c r="B294" s="59"/>
      <c r="C294" s="59"/>
    </row>
    <row r="295" spans="1:3" x14ac:dyDescent="0.25">
      <c r="A295" s="146"/>
      <c r="B295" s="60" t="s">
        <v>384</v>
      </c>
      <c r="C295" s="60">
        <v>3.3</v>
      </c>
    </row>
    <row r="296" spans="1:3" x14ac:dyDescent="0.25">
      <c r="A296" s="61" t="s">
        <v>385</v>
      </c>
      <c r="B296" s="56" t="s">
        <v>386</v>
      </c>
      <c r="C296" s="56">
        <v>6</v>
      </c>
    </row>
    <row r="297" spans="1:3" ht="30" x14ac:dyDescent="0.25">
      <c r="A297" s="61" t="s">
        <v>387</v>
      </c>
      <c r="B297" s="56" t="s">
        <v>388</v>
      </c>
      <c r="C297" s="56">
        <v>2.9</v>
      </c>
    </row>
    <row r="298" spans="1:3" x14ac:dyDescent="0.25">
      <c r="A298" s="61" t="s">
        <v>389</v>
      </c>
      <c r="B298" s="56" t="s">
        <v>390</v>
      </c>
      <c r="C298" s="56">
        <v>95</v>
      </c>
    </row>
    <row r="299" spans="1:3" x14ac:dyDescent="0.25">
      <c r="A299" s="61" t="s">
        <v>391</v>
      </c>
      <c r="B299" s="56" t="s">
        <v>392</v>
      </c>
      <c r="C299" s="56">
        <v>6.2</v>
      </c>
    </row>
    <row r="300" spans="1:3" ht="30" x14ac:dyDescent="0.25">
      <c r="A300" s="61" t="s">
        <v>393</v>
      </c>
      <c r="B300" s="56" t="s">
        <v>394</v>
      </c>
      <c r="C300" s="56">
        <v>5</v>
      </c>
    </row>
    <row r="301" spans="1:3" ht="45" x14ac:dyDescent="0.25">
      <c r="A301" s="61" t="s">
        <v>395</v>
      </c>
      <c r="B301" s="56" t="s">
        <v>396</v>
      </c>
      <c r="C301" s="56">
        <v>4.2</v>
      </c>
    </row>
    <row r="302" spans="1:3" ht="30" x14ac:dyDescent="0.25">
      <c r="A302" s="61" t="s">
        <v>397</v>
      </c>
      <c r="B302" s="56" t="s">
        <v>398</v>
      </c>
      <c r="C302" s="56">
        <v>4</v>
      </c>
    </row>
    <row r="303" spans="1:3" x14ac:dyDescent="0.25">
      <c r="A303" s="61" t="s">
        <v>399</v>
      </c>
      <c r="B303" s="56" t="s">
        <v>400</v>
      </c>
      <c r="C303" s="56">
        <v>3.9</v>
      </c>
    </row>
    <row r="304" spans="1:3" x14ac:dyDescent="0.25">
      <c r="A304" s="61" t="s">
        <v>401</v>
      </c>
      <c r="B304" s="56" t="s">
        <v>402</v>
      </c>
      <c r="C304" s="56">
        <v>1.8</v>
      </c>
    </row>
    <row r="305" spans="1:3" ht="45" x14ac:dyDescent="0.25">
      <c r="A305" s="61" t="s">
        <v>403</v>
      </c>
      <c r="B305" s="56" t="s">
        <v>404</v>
      </c>
      <c r="C305" s="56">
        <v>4.2</v>
      </c>
    </row>
    <row r="306" spans="1:3" ht="30" x14ac:dyDescent="0.25">
      <c r="A306" s="61" t="s">
        <v>405</v>
      </c>
      <c r="B306" s="56" t="s">
        <v>406</v>
      </c>
      <c r="C306" s="56">
        <v>2.5</v>
      </c>
    </row>
    <row r="307" spans="1:3" ht="45" customHeight="1" x14ac:dyDescent="0.25">
      <c r="A307" s="165" t="s">
        <v>407</v>
      </c>
      <c r="B307" s="166"/>
      <c r="C307" s="167"/>
    </row>
    <row r="308" spans="1:3" ht="15" customHeight="1" x14ac:dyDescent="0.25">
      <c r="A308" s="165" t="s">
        <v>408</v>
      </c>
      <c r="B308" s="166"/>
      <c r="C308" s="167"/>
    </row>
    <row r="310" spans="1:3" ht="30" customHeight="1" x14ac:dyDescent="0.25">
      <c r="A310" s="147" t="s">
        <v>409</v>
      </c>
      <c r="B310" s="148"/>
      <c r="C310" s="149"/>
    </row>
    <row r="311" spans="1:3" ht="30" x14ac:dyDescent="0.25">
      <c r="A311" s="57" t="s">
        <v>97</v>
      </c>
      <c r="B311" s="57" t="s">
        <v>98</v>
      </c>
      <c r="C311" s="57" t="s">
        <v>99</v>
      </c>
    </row>
    <row r="312" spans="1:3" ht="15" customHeight="1" x14ac:dyDescent="0.25">
      <c r="A312" s="144" t="s">
        <v>410</v>
      </c>
      <c r="B312" s="58"/>
      <c r="C312" s="58"/>
    </row>
    <row r="313" spans="1:3" x14ac:dyDescent="0.25">
      <c r="A313" s="145"/>
      <c r="B313" s="59"/>
      <c r="C313" s="59"/>
    </row>
    <row r="314" spans="1:3" x14ac:dyDescent="0.25">
      <c r="A314" s="146"/>
      <c r="B314" s="60" t="s">
        <v>411</v>
      </c>
      <c r="C314" s="60">
        <v>2.1</v>
      </c>
    </row>
    <row r="315" spans="1:3" ht="30" x14ac:dyDescent="0.25">
      <c r="A315" s="61" t="s">
        <v>412</v>
      </c>
      <c r="B315" s="56" t="s">
        <v>413</v>
      </c>
      <c r="C315" s="56">
        <v>2.7</v>
      </c>
    </row>
    <row r="316" spans="1:3" ht="45" x14ac:dyDescent="0.25">
      <c r="A316" s="61" t="s">
        <v>414</v>
      </c>
      <c r="B316" s="56" t="s">
        <v>415</v>
      </c>
      <c r="C316" s="56">
        <v>1.1000000000000001</v>
      </c>
    </row>
    <row r="317" spans="1:3" ht="30" x14ac:dyDescent="0.25">
      <c r="A317" s="61" t="s">
        <v>416</v>
      </c>
      <c r="B317" s="56" t="s">
        <v>417</v>
      </c>
      <c r="C317" s="56">
        <v>2.7</v>
      </c>
    </row>
    <row r="318" spans="1:3" x14ac:dyDescent="0.25">
      <c r="A318" s="61" t="s">
        <v>418</v>
      </c>
      <c r="B318" s="56" t="s">
        <v>419</v>
      </c>
      <c r="C318" s="56">
        <v>2.4</v>
      </c>
    </row>
    <row r="319" spans="1:3" ht="30" x14ac:dyDescent="0.25">
      <c r="A319" s="61" t="s">
        <v>420</v>
      </c>
      <c r="B319" s="56" t="s">
        <v>421</v>
      </c>
      <c r="C319" s="56">
        <v>1.3</v>
      </c>
    </row>
    <row r="320" spans="1:3" ht="45" x14ac:dyDescent="0.25">
      <c r="A320" s="61" t="s">
        <v>422</v>
      </c>
      <c r="B320" s="56" t="s">
        <v>423</v>
      </c>
      <c r="C320" s="56">
        <v>1.7</v>
      </c>
    </row>
    <row r="321" spans="1:3" ht="30" x14ac:dyDescent="0.25">
      <c r="A321" s="61" t="s">
        <v>424</v>
      </c>
      <c r="B321" s="56" t="s">
        <v>425</v>
      </c>
      <c r="C321" s="56">
        <v>1.9</v>
      </c>
    </row>
    <row r="322" spans="1:3" ht="30" x14ac:dyDescent="0.25">
      <c r="A322" s="61" t="s">
        <v>426</v>
      </c>
      <c r="B322" s="56" t="s">
        <v>427</v>
      </c>
      <c r="C322" s="56">
        <v>2.6</v>
      </c>
    </row>
    <row r="323" spans="1:3" ht="60" x14ac:dyDescent="0.25">
      <c r="A323" s="61" t="s">
        <v>428</v>
      </c>
      <c r="B323" s="56" t="s">
        <v>429</v>
      </c>
      <c r="C323" s="56">
        <v>1.3</v>
      </c>
    </row>
    <row r="324" spans="1:3" ht="60" x14ac:dyDescent="0.25">
      <c r="A324" s="61" t="s">
        <v>430</v>
      </c>
      <c r="B324" s="56" t="s">
        <v>431</v>
      </c>
      <c r="C324" s="56">
        <v>1.8</v>
      </c>
    </row>
    <row r="325" spans="1:3" ht="45" x14ac:dyDescent="0.25">
      <c r="A325" s="61" t="s">
        <v>432</v>
      </c>
      <c r="B325" s="56" t="s">
        <v>433</v>
      </c>
      <c r="C325" s="56">
        <v>2.4</v>
      </c>
    </row>
    <row r="326" spans="1:3" ht="30" x14ac:dyDescent="0.25">
      <c r="A326" s="61" t="s">
        <v>434</v>
      </c>
      <c r="B326" s="56" t="s">
        <v>435</v>
      </c>
      <c r="C326" s="56">
        <v>1.9</v>
      </c>
    </row>
    <row r="327" spans="1:3" ht="30" x14ac:dyDescent="0.25">
      <c r="A327" s="61" t="s">
        <v>436</v>
      </c>
      <c r="B327" s="56" t="s">
        <v>437</v>
      </c>
      <c r="C327" s="56">
        <v>2.9</v>
      </c>
    </row>
    <row r="328" spans="1:3" ht="30" x14ac:dyDescent="0.25">
      <c r="A328" s="61" t="s">
        <v>438</v>
      </c>
      <c r="B328" s="56" t="s">
        <v>439</v>
      </c>
      <c r="C328" s="56">
        <v>1.6</v>
      </c>
    </row>
    <row r="329" spans="1:3" x14ac:dyDescent="0.25">
      <c r="A329" s="61" t="s">
        <v>440</v>
      </c>
      <c r="B329" s="56" t="s">
        <v>441</v>
      </c>
      <c r="C329" s="56">
        <v>2.4</v>
      </c>
    </row>
    <row r="330" spans="1:3" ht="60" x14ac:dyDescent="0.25">
      <c r="A330" s="61" t="s">
        <v>442</v>
      </c>
      <c r="B330" s="56" t="s">
        <v>443</v>
      </c>
      <c r="C330" s="56">
        <v>1.8</v>
      </c>
    </row>
    <row r="331" spans="1:3" ht="30" x14ac:dyDescent="0.25">
      <c r="A331" s="61" t="s">
        <v>444</v>
      </c>
      <c r="B331" s="56" t="s">
        <v>445</v>
      </c>
      <c r="C331" s="56">
        <v>1.5</v>
      </c>
    </row>
    <row r="332" spans="1:3" x14ac:dyDescent="0.25">
      <c r="A332" s="61" t="s">
        <v>446</v>
      </c>
      <c r="B332" s="56" t="s">
        <v>447</v>
      </c>
      <c r="C332" s="56" t="s">
        <v>448</v>
      </c>
    </row>
    <row r="333" spans="1:3" ht="45" x14ac:dyDescent="0.25">
      <c r="A333" s="61" t="s">
        <v>449</v>
      </c>
      <c r="B333" s="56" t="s">
        <v>450</v>
      </c>
      <c r="C333" s="56">
        <v>2.4</v>
      </c>
    </row>
    <row r="334" spans="1:3" x14ac:dyDescent="0.25">
      <c r="A334" s="156"/>
      <c r="B334" s="157"/>
      <c r="C334" s="158"/>
    </row>
    <row r="335" spans="1:3" x14ac:dyDescent="0.25">
      <c r="A335" s="159"/>
      <c r="B335" s="160"/>
      <c r="C335" s="161"/>
    </row>
    <row r="336" spans="1:3" ht="45" customHeight="1" x14ac:dyDescent="0.25">
      <c r="A336" s="168" t="s">
        <v>451</v>
      </c>
      <c r="B336" s="169"/>
      <c r="C336" s="170"/>
    </row>
    <row r="338" spans="1:3" ht="30" customHeight="1" x14ac:dyDescent="0.25">
      <c r="A338" s="147" t="s">
        <v>599</v>
      </c>
      <c r="B338" s="148"/>
      <c r="C338" s="149"/>
    </row>
    <row r="339" spans="1:3" ht="30" x14ac:dyDescent="0.25">
      <c r="A339" s="57" t="s">
        <v>97</v>
      </c>
      <c r="B339" s="57" t="s">
        <v>98</v>
      </c>
      <c r="C339" s="57" t="s">
        <v>99</v>
      </c>
    </row>
    <row r="340" spans="1:3" ht="30" x14ac:dyDescent="0.25">
      <c r="A340" s="61" t="s">
        <v>452</v>
      </c>
      <c r="B340" s="56" t="s">
        <v>453</v>
      </c>
      <c r="C340" s="56" t="s">
        <v>245</v>
      </c>
    </row>
    <row r="341" spans="1:3" x14ac:dyDescent="0.25">
      <c r="A341" s="61" t="s">
        <v>454</v>
      </c>
      <c r="B341" s="56" t="s">
        <v>455</v>
      </c>
      <c r="C341" s="56" t="s">
        <v>456</v>
      </c>
    </row>
    <row r="342" spans="1:3" x14ac:dyDescent="0.25">
      <c r="A342" s="61" t="s">
        <v>457</v>
      </c>
      <c r="B342" s="56" t="s">
        <v>458</v>
      </c>
      <c r="C342" s="56">
        <v>1.1000000000000001</v>
      </c>
    </row>
    <row r="343" spans="1:3" ht="30" x14ac:dyDescent="0.25">
      <c r="A343" s="61" t="s">
        <v>459</v>
      </c>
      <c r="B343" s="56" t="s">
        <v>460</v>
      </c>
      <c r="C343" s="56">
        <v>1.2</v>
      </c>
    </row>
    <row r="344" spans="1:3" ht="15" customHeight="1" x14ac:dyDescent="0.25">
      <c r="A344" s="144" t="s">
        <v>461</v>
      </c>
      <c r="B344" s="58"/>
      <c r="C344" s="58"/>
    </row>
    <row r="345" spans="1:3" x14ac:dyDescent="0.25">
      <c r="A345" s="145"/>
      <c r="B345" s="59"/>
      <c r="C345" s="59"/>
    </row>
    <row r="346" spans="1:3" x14ac:dyDescent="0.25">
      <c r="A346" s="146"/>
      <c r="B346" s="60" t="s">
        <v>462</v>
      </c>
      <c r="C346" s="60">
        <v>1</v>
      </c>
    </row>
    <row r="347" spans="1:3" ht="45" customHeight="1" x14ac:dyDescent="0.25">
      <c r="A347" s="144" t="s">
        <v>463</v>
      </c>
      <c r="B347" s="58"/>
      <c r="C347" s="58"/>
    </row>
    <row r="348" spans="1:3" x14ac:dyDescent="0.25">
      <c r="A348" s="145"/>
      <c r="B348" s="59"/>
      <c r="C348" s="59"/>
    </row>
    <row r="349" spans="1:3" x14ac:dyDescent="0.25">
      <c r="A349" s="146"/>
      <c r="B349" s="60" t="s">
        <v>464</v>
      </c>
      <c r="C349" s="60" t="s">
        <v>245</v>
      </c>
    </row>
    <row r="350" spans="1:3" ht="15" customHeight="1" x14ac:dyDescent="0.25">
      <c r="A350" s="144" t="s">
        <v>465</v>
      </c>
      <c r="B350" s="58"/>
      <c r="C350" s="58"/>
    </row>
    <row r="351" spans="1:3" x14ac:dyDescent="0.25">
      <c r="A351" s="145"/>
      <c r="B351" s="59"/>
      <c r="C351" s="59"/>
    </row>
    <row r="352" spans="1:3" x14ac:dyDescent="0.25">
      <c r="A352" s="146"/>
      <c r="B352" s="60" t="s">
        <v>466</v>
      </c>
      <c r="C352" s="60">
        <v>1</v>
      </c>
    </row>
    <row r="353" spans="1:3" ht="15" customHeight="1" x14ac:dyDescent="0.25">
      <c r="A353" s="144" t="s">
        <v>467</v>
      </c>
      <c r="B353" s="58"/>
      <c r="C353" s="58"/>
    </row>
    <row r="354" spans="1:3" x14ac:dyDescent="0.25">
      <c r="A354" s="145"/>
      <c r="B354" s="59"/>
      <c r="C354" s="59"/>
    </row>
    <row r="355" spans="1:3" x14ac:dyDescent="0.25">
      <c r="A355" s="146"/>
      <c r="B355" s="60" t="s">
        <v>468</v>
      </c>
      <c r="C355" s="60" t="s">
        <v>456</v>
      </c>
    </row>
    <row r="356" spans="1:3" x14ac:dyDescent="0.25">
      <c r="A356" s="61" t="s">
        <v>469</v>
      </c>
      <c r="B356" s="56" t="s">
        <v>470</v>
      </c>
      <c r="C356" s="56">
        <v>1.4</v>
      </c>
    </row>
    <row r="357" spans="1:3" ht="30" x14ac:dyDescent="0.25">
      <c r="A357" s="61" t="s">
        <v>471</v>
      </c>
      <c r="B357" s="56" t="s">
        <v>472</v>
      </c>
      <c r="C357" s="56">
        <v>1.7</v>
      </c>
    </row>
    <row r="358" spans="1:3" ht="45" customHeight="1" x14ac:dyDescent="0.25">
      <c r="A358" s="144" t="s">
        <v>473</v>
      </c>
      <c r="B358" s="58"/>
      <c r="C358" s="58"/>
    </row>
    <row r="359" spans="1:3" x14ac:dyDescent="0.25">
      <c r="A359" s="145"/>
      <c r="B359" s="59"/>
      <c r="C359" s="59"/>
    </row>
    <row r="360" spans="1:3" x14ac:dyDescent="0.25">
      <c r="A360" s="146"/>
      <c r="B360" s="60" t="s">
        <v>474</v>
      </c>
      <c r="C360" s="60" t="s">
        <v>475</v>
      </c>
    </row>
    <row r="361" spans="1:3" ht="15" customHeight="1" x14ac:dyDescent="0.25">
      <c r="A361" s="144" t="s">
        <v>476</v>
      </c>
      <c r="B361" s="58"/>
      <c r="C361" s="58"/>
    </row>
    <row r="362" spans="1:3" x14ac:dyDescent="0.25">
      <c r="A362" s="145"/>
      <c r="B362" s="59"/>
      <c r="C362" s="59"/>
    </row>
    <row r="363" spans="1:3" x14ac:dyDescent="0.25">
      <c r="A363" s="146"/>
      <c r="B363" s="60" t="s">
        <v>477</v>
      </c>
      <c r="C363" s="60">
        <v>1.7</v>
      </c>
    </row>
    <row r="364" spans="1:3" ht="30" x14ac:dyDescent="0.25">
      <c r="A364" s="61" t="s">
        <v>478</v>
      </c>
      <c r="B364" s="56" t="s">
        <v>479</v>
      </c>
      <c r="C364" s="56">
        <v>1.7</v>
      </c>
    </row>
    <row r="365" spans="1:3" ht="30" customHeight="1" x14ac:dyDescent="0.25">
      <c r="A365" s="144" t="s">
        <v>480</v>
      </c>
      <c r="B365" s="58"/>
      <c r="C365" s="58"/>
    </row>
    <row r="366" spans="1:3" x14ac:dyDescent="0.25">
      <c r="A366" s="145"/>
      <c r="B366" s="59"/>
      <c r="C366" s="59"/>
    </row>
    <row r="367" spans="1:3" x14ac:dyDescent="0.25">
      <c r="A367" s="146"/>
      <c r="B367" s="60" t="s">
        <v>481</v>
      </c>
      <c r="C367" s="60">
        <v>1.2</v>
      </c>
    </row>
    <row r="368" spans="1:3" ht="30" x14ac:dyDescent="0.25">
      <c r="A368" s="61" t="s">
        <v>482</v>
      </c>
      <c r="B368" s="56" t="s">
        <v>483</v>
      </c>
      <c r="C368" s="56" t="s">
        <v>484</v>
      </c>
    </row>
    <row r="369" spans="1:3" x14ac:dyDescent="0.25">
      <c r="A369" s="61" t="s">
        <v>485</v>
      </c>
      <c r="B369" s="56" t="s">
        <v>486</v>
      </c>
      <c r="C369" s="56" t="s">
        <v>487</v>
      </c>
    </row>
    <row r="370" spans="1:3" ht="45" customHeight="1" x14ac:dyDescent="0.25">
      <c r="A370" s="144" t="s">
        <v>488</v>
      </c>
      <c r="B370" s="58"/>
      <c r="C370" s="58"/>
    </row>
    <row r="371" spans="1:3" x14ac:dyDescent="0.25">
      <c r="A371" s="145"/>
      <c r="B371" s="59"/>
      <c r="C371" s="59"/>
    </row>
    <row r="372" spans="1:3" x14ac:dyDescent="0.25">
      <c r="A372" s="146"/>
      <c r="B372" s="60" t="s">
        <v>489</v>
      </c>
      <c r="C372" s="60" t="s">
        <v>456</v>
      </c>
    </row>
    <row r="373" spans="1:3" ht="15" customHeight="1" x14ac:dyDescent="0.25">
      <c r="A373" s="144" t="s">
        <v>490</v>
      </c>
      <c r="B373" s="58"/>
      <c r="C373" s="58"/>
    </row>
    <row r="374" spans="1:3" x14ac:dyDescent="0.25">
      <c r="A374" s="145"/>
      <c r="B374" s="59"/>
      <c r="C374" s="59"/>
    </row>
    <row r="375" spans="1:3" x14ac:dyDescent="0.25">
      <c r="A375" s="146"/>
      <c r="B375" s="60" t="s">
        <v>491</v>
      </c>
      <c r="C375" s="60">
        <v>1.5</v>
      </c>
    </row>
    <row r="376" spans="1:3" ht="30" customHeight="1" x14ac:dyDescent="0.25">
      <c r="A376" s="144" t="s">
        <v>492</v>
      </c>
      <c r="B376" s="58"/>
      <c r="C376" s="58"/>
    </row>
    <row r="377" spans="1:3" x14ac:dyDescent="0.25">
      <c r="A377" s="145"/>
      <c r="B377" s="59"/>
      <c r="C377" s="59"/>
    </row>
    <row r="378" spans="1:3" x14ac:dyDescent="0.25">
      <c r="A378" s="146"/>
      <c r="B378" s="60" t="s">
        <v>493</v>
      </c>
      <c r="C378" s="60" t="s">
        <v>494</v>
      </c>
    </row>
    <row r="379" spans="1:3" ht="15" customHeight="1" x14ac:dyDescent="0.25">
      <c r="A379" s="144" t="s">
        <v>495</v>
      </c>
      <c r="B379" s="58"/>
      <c r="C379" s="58"/>
    </row>
    <row r="380" spans="1:3" x14ac:dyDescent="0.25">
      <c r="A380" s="145"/>
      <c r="B380" s="59"/>
      <c r="C380" s="59"/>
    </row>
    <row r="381" spans="1:3" x14ac:dyDescent="0.25">
      <c r="A381" s="146"/>
      <c r="B381" s="60" t="s">
        <v>496</v>
      </c>
      <c r="C381" s="60" t="s">
        <v>497</v>
      </c>
    </row>
    <row r="383" spans="1:3" ht="30" customHeight="1" x14ac:dyDescent="0.25">
      <c r="A383" s="147" t="s">
        <v>498</v>
      </c>
      <c r="B383" s="148"/>
      <c r="C383" s="149"/>
    </row>
    <row r="384" spans="1:3" ht="30" x14ac:dyDescent="0.25">
      <c r="A384" s="57" t="s">
        <v>97</v>
      </c>
      <c r="B384" s="57" t="s">
        <v>98</v>
      </c>
      <c r="C384" s="57" t="s">
        <v>99</v>
      </c>
    </row>
    <row r="385" spans="1:3" ht="30" x14ac:dyDescent="0.25">
      <c r="A385" s="61" t="s">
        <v>499</v>
      </c>
      <c r="B385" s="56" t="s">
        <v>500</v>
      </c>
      <c r="C385" s="56" t="s">
        <v>501</v>
      </c>
    </row>
    <row r="386" spans="1:3" ht="30" x14ac:dyDescent="0.25">
      <c r="A386" s="61" t="s">
        <v>502</v>
      </c>
      <c r="B386" s="56" t="s">
        <v>503</v>
      </c>
      <c r="C386" s="56">
        <v>3.1</v>
      </c>
    </row>
    <row r="387" spans="1:3" ht="30" x14ac:dyDescent="0.25">
      <c r="A387" s="61" t="s">
        <v>504</v>
      </c>
      <c r="B387" s="56" t="s">
        <v>505</v>
      </c>
      <c r="C387" s="56">
        <v>1.1000000000000001</v>
      </c>
    </row>
    <row r="388" spans="1:3" ht="30" x14ac:dyDescent="0.25">
      <c r="A388" s="61" t="s">
        <v>506</v>
      </c>
      <c r="B388" s="56" t="s">
        <v>507</v>
      </c>
      <c r="C388" s="56" t="s">
        <v>508</v>
      </c>
    </row>
    <row r="389" spans="1:3" ht="45" x14ac:dyDescent="0.25">
      <c r="A389" s="61" t="s">
        <v>509</v>
      </c>
      <c r="B389" s="56" t="s">
        <v>510</v>
      </c>
      <c r="C389" s="56">
        <v>4.0999999999999996</v>
      </c>
    </row>
    <row r="390" spans="1:3" x14ac:dyDescent="0.25">
      <c r="A390" s="61" t="s">
        <v>511</v>
      </c>
      <c r="B390" s="56" t="s">
        <v>512</v>
      </c>
      <c r="C390" s="56" t="s">
        <v>513</v>
      </c>
    </row>
    <row r="391" spans="1:3" ht="60" x14ac:dyDescent="0.25">
      <c r="A391" s="61" t="s">
        <v>514</v>
      </c>
      <c r="B391" s="56" t="s">
        <v>515</v>
      </c>
      <c r="C391" s="56">
        <v>1.4</v>
      </c>
    </row>
    <row r="392" spans="1:3" ht="30" x14ac:dyDescent="0.25">
      <c r="A392" s="61" t="s">
        <v>516</v>
      </c>
      <c r="B392" s="56" t="s">
        <v>517</v>
      </c>
      <c r="C392" s="56">
        <v>2.4</v>
      </c>
    </row>
    <row r="393" spans="1:3" ht="45" x14ac:dyDescent="0.25">
      <c r="A393" s="61" t="s">
        <v>518</v>
      </c>
      <c r="B393" s="56" t="s">
        <v>519</v>
      </c>
      <c r="C393" s="56">
        <v>2.4</v>
      </c>
    </row>
    <row r="394" spans="1:3" ht="30" x14ac:dyDescent="0.25">
      <c r="A394" s="61" t="s">
        <v>520</v>
      </c>
      <c r="B394" s="56" t="s">
        <v>521</v>
      </c>
      <c r="C394" s="56" t="s">
        <v>346</v>
      </c>
    </row>
    <row r="395" spans="1:3" x14ac:dyDescent="0.25">
      <c r="A395" s="61" t="s">
        <v>522</v>
      </c>
      <c r="B395" s="56" t="s">
        <v>523</v>
      </c>
      <c r="C395" s="56">
        <v>1.4</v>
      </c>
    </row>
    <row r="396" spans="1:3" x14ac:dyDescent="0.25">
      <c r="A396" s="61" t="s">
        <v>524</v>
      </c>
      <c r="B396" s="56" t="s">
        <v>525</v>
      </c>
      <c r="C396" s="56" t="s">
        <v>526</v>
      </c>
    </row>
    <row r="397" spans="1:3" x14ac:dyDescent="0.25">
      <c r="A397" s="61" t="s">
        <v>527</v>
      </c>
      <c r="B397" s="56" t="s">
        <v>528</v>
      </c>
      <c r="C397" s="56" t="s">
        <v>346</v>
      </c>
    </row>
    <row r="398" spans="1:3" ht="30" x14ac:dyDescent="0.25">
      <c r="A398" s="61" t="s">
        <v>529</v>
      </c>
      <c r="B398" s="56" t="s">
        <v>530</v>
      </c>
      <c r="C398" s="56">
        <v>2.4</v>
      </c>
    </row>
    <row r="399" spans="1:3" ht="30" x14ac:dyDescent="0.25">
      <c r="A399" s="61" t="s">
        <v>531</v>
      </c>
      <c r="B399" s="56" t="s">
        <v>532</v>
      </c>
      <c r="C399" s="56" t="s">
        <v>533</v>
      </c>
    </row>
    <row r="400" spans="1:3" ht="30" x14ac:dyDescent="0.25">
      <c r="A400" s="61" t="s">
        <v>534</v>
      </c>
      <c r="B400" s="56" t="s">
        <v>535</v>
      </c>
      <c r="C400" s="56" t="s">
        <v>533</v>
      </c>
    </row>
    <row r="401" spans="1:3" ht="30" x14ac:dyDescent="0.25">
      <c r="A401" s="61" t="s">
        <v>536</v>
      </c>
      <c r="B401" s="56" t="s">
        <v>537</v>
      </c>
      <c r="C401" s="56" t="s">
        <v>533</v>
      </c>
    </row>
    <row r="402" spans="1:3" ht="30" x14ac:dyDescent="0.25">
      <c r="A402" s="61" t="s">
        <v>538</v>
      </c>
      <c r="B402" s="56" t="s">
        <v>539</v>
      </c>
      <c r="C402" s="56" t="s">
        <v>533</v>
      </c>
    </row>
    <row r="403" spans="1:3" ht="30" x14ac:dyDescent="0.25">
      <c r="A403" s="61" t="s">
        <v>540</v>
      </c>
      <c r="B403" s="56" t="s">
        <v>541</v>
      </c>
      <c r="C403" s="56" t="s">
        <v>533</v>
      </c>
    </row>
    <row r="404" spans="1:3" ht="45" x14ac:dyDescent="0.25">
      <c r="A404" s="61" t="s">
        <v>542</v>
      </c>
      <c r="B404" s="56" t="s">
        <v>543</v>
      </c>
      <c r="C404" s="56" t="s">
        <v>544</v>
      </c>
    </row>
    <row r="405" spans="1:3" ht="30" x14ac:dyDescent="0.25">
      <c r="A405" s="61" t="s">
        <v>545</v>
      </c>
      <c r="B405" s="56" t="s">
        <v>546</v>
      </c>
      <c r="C405" s="56" t="s">
        <v>547</v>
      </c>
    </row>
    <row r="406" spans="1:3" ht="30" x14ac:dyDescent="0.25">
      <c r="A406" s="61" t="s">
        <v>548</v>
      </c>
      <c r="B406" s="56" t="s">
        <v>549</v>
      </c>
      <c r="C406" s="56" t="s">
        <v>550</v>
      </c>
    </row>
    <row r="407" spans="1:3" ht="30" x14ac:dyDescent="0.25">
      <c r="A407" s="61" t="s">
        <v>551</v>
      </c>
      <c r="B407" s="56" t="s">
        <v>552</v>
      </c>
      <c r="C407" s="56" t="s">
        <v>269</v>
      </c>
    </row>
    <row r="408" spans="1:3" ht="45" x14ac:dyDescent="0.25">
      <c r="A408" s="61" t="s">
        <v>553</v>
      </c>
      <c r="B408" s="56" t="s">
        <v>554</v>
      </c>
      <c r="C408" s="56" t="s">
        <v>555</v>
      </c>
    </row>
    <row r="409" spans="1:3" ht="30" x14ac:dyDescent="0.25">
      <c r="A409" s="61" t="s">
        <v>556</v>
      </c>
      <c r="B409" s="56" t="s">
        <v>557</v>
      </c>
      <c r="C409" s="56">
        <v>2</v>
      </c>
    </row>
    <row r="410" spans="1:3" ht="30" x14ac:dyDescent="0.25">
      <c r="A410" s="61" t="s">
        <v>558</v>
      </c>
      <c r="B410" s="56" t="s">
        <v>559</v>
      </c>
      <c r="C410" s="56" t="s">
        <v>560</v>
      </c>
    </row>
    <row r="411" spans="1:3" ht="30" x14ac:dyDescent="0.25">
      <c r="A411" s="61" t="s">
        <v>561</v>
      </c>
      <c r="B411" s="56" t="s">
        <v>562</v>
      </c>
      <c r="C411" s="56" t="s">
        <v>563</v>
      </c>
    </row>
    <row r="412" spans="1:3" ht="30" customHeight="1" x14ac:dyDescent="0.25">
      <c r="A412" s="150" t="s">
        <v>564</v>
      </c>
      <c r="B412" s="151"/>
      <c r="C412" s="152"/>
    </row>
    <row r="413" spans="1:3" ht="45" customHeight="1" x14ac:dyDescent="0.25">
      <c r="A413" s="165" t="s">
        <v>565</v>
      </c>
      <c r="B413" s="166"/>
      <c r="C413" s="167"/>
    </row>
    <row r="414" spans="1:3" ht="30" customHeight="1" x14ac:dyDescent="0.25">
      <c r="A414" s="165" t="s">
        <v>566</v>
      </c>
      <c r="B414" s="166"/>
      <c r="C414" s="167"/>
    </row>
    <row r="415" spans="1:3" ht="30" customHeight="1" x14ac:dyDescent="0.25">
      <c r="A415" s="165" t="s">
        <v>567</v>
      </c>
      <c r="B415" s="166"/>
      <c r="C415" s="167"/>
    </row>
    <row r="416" spans="1:3" ht="15" customHeight="1" x14ac:dyDescent="0.25">
      <c r="A416" s="165" t="s">
        <v>568</v>
      </c>
      <c r="B416" s="166"/>
      <c r="C416" s="167"/>
    </row>
    <row r="418" spans="1:3" ht="30" customHeight="1" x14ac:dyDescent="0.25">
      <c r="A418" s="147" t="s">
        <v>569</v>
      </c>
      <c r="B418" s="148"/>
      <c r="C418" s="149"/>
    </row>
    <row r="419" spans="1:3" ht="30" x14ac:dyDescent="0.25">
      <c r="A419" s="57" t="s">
        <v>97</v>
      </c>
      <c r="B419" s="57" t="s">
        <v>98</v>
      </c>
      <c r="C419" s="57" t="s">
        <v>99</v>
      </c>
    </row>
    <row r="420" spans="1:3" ht="30" x14ac:dyDescent="0.25">
      <c r="A420" s="61" t="s">
        <v>570</v>
      </c>
      <c r="B420" s="56" t="s">
        <v>571</v>
      </c>
      <c r="C420" s="56" t="s">
        <v>572</v>
      </c>
    </row>
    <row r="421" spans="1:3" ht="45" x14ac:dyDescent="0.25">
      <c r="A421" s="61" t="s">
        <v>573</v>
      </c>
      <c r="B421" s="56" t="s">
        <v>574</v>
      </c>
      <c r="C421" s="56" t="s">
        <v>456</v>
      </c>
    </row>
    <row r="422" spans="1:3" ht="45" x14ac:dyDescent="0.25">
      <c r="A422" s="61" t="s">
        <v>575</v>
      </c>
      <c r="B422" s="56" t="s">
        <v>576</v>
      </c>
      <c r="C422" s="56" t="s">
        <v>577</v>
      </c>
    </row>
    <row r="423" spans="1:3" ht="30" x14ac:dyDescent="0.25">
      <c r="A423" s="61" t="s">
        <v>578</v>
      </c>
      <c r="B423" s="56" t="s">
        <v>579</v>
      </c>
      <c r="C423" s="56" t="s">
        <v>213</v>
      </c>
    </row>
    <row r="424" spans="1:3" ht="60" x14ac:dyDescent="0.25">
      <c r="A424" s="61" t="s">
        <v>580</v>
      </c>
      <c r="B424" s="56" t="s">
        <v>581</v>
      </c>
      <c r="C424" s="56" t="s">
        <v>582</v>
      </c>
    </row>
    <row r="425" spans="1:3" ht="30" customHeight="1" x14ac:dyDescent="0.25">
      <c r="A425" s="144" t="s">
        <v>583</v>
      </c>
      <c r="B425" s="58"/>
      <c r="C425" s="58"/>
    </row>
    <row r="426" spans="1:3" x14ac:dyDescent="0.25">
      <c r="A426" s="145"/>
      <c r="B426" s="59"/>
      <c r="C426" s="59"/>
    </row>
    <row r="427" spans="1:3" x14ac:dyDescent="0.25">
      <c r="A427" s="146"/>
      <c r="B427" s="60" t="s">
        <v>584</v>
      </c>
      <c r="C427" s="60" t="s">
        <v>245</v>
      </c>
    </row>
    <row r="428" spans="1:3" ht="30" customHeight="1" x14ac:dyDescent="0.25">
      <c r="A428" s="144" t="s">
        <v>585</v>
      </c>
      <c r="B428" s="58"/>
      <c r="C428" s="58"/>
    </row>
    <row r="429" spans="1:3" x14ac:dyDescent="0.25">
      <c r="A429" s="145"/>
      <c r="B429" s="59"/>
      <c r="C429" s="59"/>
    </row>
    <row r="430" spans="1:3" x14ac:dyDescent="0.25">
      <c r="A430" s="146"/>
      <c r="B430" s="60" t="s">
        <v>586</v>
      </c>
      <c r="C430" s="60" t="s">
        <v>587</v>
      </c>
    </row>
    <row r="431" spans="1:3" ht="45" x14ac:dyDescent="0.25">
      <c r="A431" s="61" t="s">
        <v>588</v>
      </c>
      <c r="B431" s="56" t="s">
        <v>589</v>
      </c>
      <c r="C431" s="56" t="s">
        <v>245</v>
      </c>
    </row>
    <row r="432" spans="1:3" ht="60" x14ac:dyDescent="0.25">
      <c r="A432" s="61" t="s">
        <v>590</v>
      </c>
      <c r="B432" s="56" t="s">
        <v>591</v>
      </c>
      <c r="C432" s="56" t="s">
        <v>592</v>
      </c>
    </row>
    <row r="434" spans="1:3" ht="30" customHeight="1" x14ac:dyDescent="0.25">
      <c r="A434" s="172" t="s">
        <v>593</v>
      </c>
      <c r="B434" s="173"/>
      <c r="C434" s="174"/>
    </row>
    <row r="435" spans="1:3" x14ac:dyDescent="0.25">
      <c r="A435" s="175"/>
      <c r="B435" s="176"/>
      <c r="C435" s="177"/>
    </row>
    <row r="436" spans="1:3" ht="30" customHeight="1" x14ac:dyDescent="0.25">
      <c r="A436" s="178" t="s">
        <v>594</v>
      </c>
      <c r="B436" s="179"/>
      <c r="C436" s="180"/>
    </row>
    <row r="437" spans="1:3" ht="30" x14ac:dyDescent="0.25">
      <c r="A437" s="57" t="s">
        <v>97</v>
      </c>
      <c r="B437" s="57" t="s">
        <v>98</v>
      </c>
      <c r="C437" s="57" t="s">
        <v>99</v>
      </c>
    </row>
    <row r="438" spans="1:3" ht="45" x14ac:dyDescent="0.25">
      <c r="A438" s="61" t="s">
        <v>595</v>
      </c>
      <c r="B438" s="56" t="s">
        <v>596</v>
      </c>
      <c r="C438" s="56" t="s">
        <v>597</v>
      </c>
    </row>
    <row r="440" spans="1:3" ht="57.75" customHeight="1" x14ac:dyDescent="0.25">
      <c r="A440" s="171" t="s">
        <v>600</v>
      </c>
      <c r="B440" s="171"/>
      <c r="C440" s="171"/>
    </row>
  </sheetData>
  <sheetProtection algorithmName="SHA-512" hashValue="iz/Ox5fTS6JDwbgNqsiV/ABSzOGEjXfxvhd335YxJb14H2s9/p9K4bVSMofaofMhWvsEhN8iu9pURc90X8a7sA==" saltValue="dhOh74sLBYLMn3pIP3P0ug==" spinCount="100000" sheet="1" objects="1" scenarios="1"/>
  <mergeCells count="96">
    <mergeCell ref="A440:C440"/>
    <mergeCell ref="A412:C412"/>
    <mergeCell ref="A413:C413"/>
    <mergeCell ref="A414:C414"/>
    <mergeCell ref="A415:C415"/>
    <mergeCell ref="A416:C416"/>
    <mergeCell ref="A418:C418"/>
    <mergeCell ref="A425:A427"/>
    <mergeCell ref="A428:A430"/>
    <mergeCell ref="A434:C434"/>
    <mergeCell ref="A435:C435"/>
    <mergeCell ref="A436:C436"/>
    <mergeCell ref="A383:C383"/>
    <mergeCell ref="A344:A346"/>
    <mergeCell ref="A347:A349"/>
    <mergeCell ref="A350:A352"/>
    <mergeCell ref="A353:A355"/>
    <mergeCell ref="A358:A360"/>
    <mergeCell ref="A361:A363"/>
    <mergeCell ref="A365:A367"/>
    <mergeCell ref="A370:A372"/>
    <mergeCell ref="A373:A375"/>
    <mergeCell ref="A376:A378"/>
    <mergeCell ref="A379:A381"/>
    <mergeCell ref="A338:C338"/>
    <mergeCell ref="A263:A265"/>
    <mergeCell ref="A266:A268"/>
    <mergeCell ref="A274:C274"/>
    <mergeCell ref="A293:A295"/>
    <mergeCell ref="A307:C307"/>
    <mergeCell ref="A308:C308"/>
    <mergeCell ref="A310:C310"/>
    <mergeCell ref="A312:A314"/>
    <mergeCell ref="A334:C334"/>
    <mergeCell ref="A335:C335"/>
    <mergeCell ref="A336:C336"/>
    <mergeCell ref="A260:A262"/>
    <mergeCell ref="A225:A227"/>
    <mergeCell ref="A228:A230"/>
    <mergeCell ref="A231:A233"/>
    <mergeCell ref="A234:A236"/>
    <mergeCell ref="A237:A239"/>
    <mergeCell ref="A240:A242"/>
    <mergeCell ref="A243:A245"/>
    <mergeCell ref="A246:A248"/>
    <mergeCell ref="A252:C252"/>
    <mergeCell ref="A254:A256"/>
    <mergeCell ref="A257:A259"/>
    <mergeCell ref="A222:A224"/>
    <mergeCell ref="A199:C199"/>
    <mergeCell ref="A200:C200"/>
    <mergeCell ref="A201:C201"/>
    <mergeCell ref="A202:C202"/>
    <mergeCell ref="A203:C203"/>
    <mergeCell ref="A204:C204"/>
    <mergeCell ref="A206:C206"/>
    <mergeCell ref="A210:A212"/>
    <mergeCell ref="A213:A215"/>
    <mergeCell ref="A216:A218"/>
    <mergeCell ref="A219:A221"/>
    <mergeCell ref="A198:C198"/>
    <mergeCell ref="A177:A179"/>
    <mergeCell ref="A180:A182"/>
    <mergeCell ref="A183:A185"/>
    <mergeCell ref="A186:A188"/>
    <mergeCell ref="A189:A191"/>
    <mergeCell ref="A192:C192"/>
    <mergeCell ref="A193:C193"/>
    <mergeCell ref="A194:C194"/>
    <mergeCell ref="A195:C195"/>
    <mergeCell ref="A196:C196"/>
    <mergeCell ref="A197:C197"/>
    <mergeCell ref="A174:A176"/>
    <mergeCell ref="A92:A94"/>
    <mergeCell ref="A95:A97"/>
    <mergeCell ref="A104:A106"/>
    <mergeCell ref="A107:A109"/>
    <mergeCell ref="A110:C110"/>
    <mergeCell ref="A112:C112"/>
    <mergeCell ref="A123:A125"/>
    <mergeCell ref="A131:C131"/>
    <mergeCell ref="A133:C133"/>
    <mergeCell ref="A168:A170"/>
    <mergeCell ref="A171:A173"/>
    <mergeCell ref="A89:A91"/>
    <mergeCell ref="A47:C47"/>
    <mergeCell ref="A49:A51"/>
    <mergeCell ref="A52:A54"/>
    <mergeCell ref="A55:A57"/>
    <mergeCell ref="A58:A60"/>
    <mergeCell ref="A61:A63"/>
    <mergeCell ref="A71:A73"/>
    <mergeCell ref="A74:A76"/>
    <mergeCell ref="A77:A79"/>
    <mergeCell ref="A83:A85"/>
    <mergeCell ref="A86:A88"/>
  </mergeCells>
  <dataValidations count="2">
    <dataValidation type="list" allowBlank="1" showInputMessage="1" showErrorMessage="1" sqref="B10">
      <formula1>$F$2:$F$17</formula1>
    </dataValidation>
    <dataValidation type="list" allowBlank="1" showInputMessage="1" showErrorMessage="1" sqref="B23">
      <formula1>$I$2:$I$3</formula1>
    </dataValidation>
  </dataValidations>
  <pageMargins left="0.51181102362204722" right="0.51181102362204722" top="0.55118110236220474" bottom="0.55118110236220474"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101"/>
  <sheetViews>
    <sheetView showGridLines="0" topLeftCell="A3" workbookViewId="0">
      <selection activeCell="A3" sqref="A3"/>
    </sheetView>
  </sheetViews>
  <sheetFormatPr baseColWidth="10" defaultRowHeight="12.75" x14ac:dyDescent="0.2"/>
  <cols>
    <col min="1" max="1" width="3.140625" style="1" customWidth="1"/>
    <col min="2" max="2" width="3.28515625" style="1" customWidth="1"/>
    <col min="3" max="3" width="16.7109375" style="1" customWidth="1"/>
    <col min="4" max="4" width="19" style="1" customWidth="1"/>
    <col min="5" max="6" width="11.42578125" style="1"/>
    <col min="7" max="7" width="8.5703125" style="1" customWidth="1"/>
    <col min="8" max="8" width="11.42578125" style="1"/>
    <col min="9" max="9" width="1.28515625" style="1" customWidth="1"/>
    <col min="10" max="10" width="11.42578125" style="1"/>
    <col min="11" max="11" width="11.5703125" style="1" bestFit="1" customWidth="1"/>
    <col min="12" max="12" width="2.7109375" style="1" customWidth="1"/>
    <col min="13" max="13" width="3.140625" style="1" customWidth="1"/>
    <col min="14" max="14" width="6.85546875" style="1" customWidth="1"/>
    <col min="15" max="253" width="11.42578125" style="1"/>
    <col min="254" max="254" width="12.7109375" style="1" customWidth="1"/>
    <col min="255" max="255" width="19" style="1" customWidth="1"/>
    <col min="256" max="257" width="11.42578125" style="1"/>
    <col min="258" max="258" width="8.5703125" style="1" customWidth="1"/>
    <col min="259" max="260" width="11.42578125" style="1"/>
    <col min="261" max="261" width="11.5703125" style="1" bestFit="1" customWidth="1"/>
    <col min="262" max="262" width="8.28515625" style="1" customWidth="1"/>
    <col min="263" max="263" width="23" style="1" customWidth="1"/>
    <col min="264" max="264" width="13.85546875" style="1" customWidth="1"/>
    <col min="265" max="265" width="11.42578125" style="1"/>
    <col min="266" max="266" width="20.7109375" style="1" customWidth="1"/>
    <col min="267" max="267" width="33.42578125" style="1" customWidth="1"/>
    <col min="268" max="268" width="15.42578125" style="1" customWidth="1"/>
    <col min="269" max="509" width="11.42578125" style="1"/>
    <col min="510" max="510" width="12.7109375" style="1" customWidth="1"/>
    <col min="511" max="511" width="19" style="1" customWidth="1"/>
    <col min="512" max="513" width="11.42578125" style="1"/>
    <col min="514" max="514" width="8.5703125" style="1" customWidth="1"/>
    <col min="515" max="516" width="11.42578125" style="1"/>
    <col min="517" max="517" width="11.5703125" style="1" bestFit="1" customWidth="1"/>
    <col min="518" max="518" width="8.28515625" style="1" customWidth="1"/>
    <col min="519" max="519" width="23" style="1" customWidth="1"/>
    <col min="520" max="520" width="13.85546875" style="1" customWidth="1"/>
    <col min="521" max="521" width="11.42578125" style="1"/>
    <col min="522" max="522" width="20.7109375" style="1" customWidth="1"/>
    <col min="523" max="523" width="33.42578125" style="1" customWidth="1"/>
    <col min="524" max="524" width="15.42578125" style="1" customWidth="1"/>
    <col min="525" max="765" width="11.42578125" style="1"/>
    <col min="766" max="766" width="12.7109375" style="1" customWidth="1"/>
    <col min="767" max="767" width="19" style="1" customWidth="1"/>
    <col min="768" max="769" width="11.42578125" style="1"/>
    <col min="770" max="770" width="8.5703125" style="1" customWidth="1"/>
    <col min="771" max="772" width="11.42578125" style="1"/>
    <col min="773" max="773" width="11.5703125" style="1" bestFit="1" customWidth="1"/>
    <col min="774" max="774" width="8.28515625" style="1" customWidth="1"/>
    <col min="775" max="775" width="23" style="1" customWidth="1"/>
    <col min="776" max="776" width="13.85546875" style="1" customWidth="1"/>
    <col min="777" max="777" width="11.42578125" style="1"/>
    <col min="778" max="778" width="20.7109375" style="1" customWidth="1"/>
    <col min="779" max="779" width="33.42578125" style="1" customWidth="1"/>
    <col min="780" max="780" width="15.42578125" style="1" customWidth="1"/>
    <col min="781" max="1021" width="11.42578125" style="1"/>
    <col min="1022" max="1022" width="12.7109375" style="1" customWidth="1"/>
    <col min="1023" max="1023" width="19" style="1" customWidth="1"/>
    <col min="1024" max="1025" width="11.42578125" style="1"/>
    <col min="1026" max="1026" width="8.5703125" style="1" customWidth="1"/>
    <col min="1027" max="1028" width="11.42578125" style="1"/>
    <col min="1029" max="1029" width="11.5703125" style="1" bestFit="1" customWidth="1"/>
    <col min="1030" max="1030" width="8.28515625" style="1" customWidth="1"/>
    <col min="1031" max="1031" width="23" style="1" customWidth="1"/>
    <col min="1032" max="1032" width="13.85546875" style="1" customWidth="1"/>
    <col min="1033" max="1033" width="11.42578125" style="1"/>
    <col min="1034" max="1034" width="20.7109375" style="1" customWidth="1"/>
    <col min="1035" max="1035" width="33.42578125" style="1" customWidth="1"/>
    <col min="1036" max="1036" width="15.42578125" style="1" customWidth="1"/>
    <col min="1037" max="1277" width="11.42578125" style="1"/>
    <col min="1278" max="1278" width="12.7109375" style="1" customWidth="1"/>
    <col min="1279" max="1279" width="19" style="1" customWidth="1"/>
    <col min="1280" max="1281" width="11.42578125" style="1"/>
    <col min="1282" max="1282" width="8.5703125" style="1" customWidth="1"/>
    <col min="1283" max="1284" width="11.42578125" style="1"/>
    <col min="1285" max="1285" width="11.5703125" style="1" bestFit="1" customWidth="1"/>
    <col min="1286" max="1286" width="8.28515625" style="1" customWidth="1"/>
    <col min="1287" max="1287" width="23" style="1" customWidth="1"/>
    <col min="1288" max="1288" width="13.85546875" style="1" customWidth="1"/>
    <col min="1289" max="1289" width="11.42578125" style="1"/>
    <col min="1290" max="1290" width="20.7109375" style="1" customWidth="1"/>
    <col min="1291" max="1291" width="33.42578125" style="1" customWidth="1"/>
    <col min="1292" max="1292" width="15.42578125" style="1" customWidth="1"/>
    <col min="1293" max="1533" width="11.42578125" style="1"/>
    <col min="1534" max="1534" width="12.7109375" style="1" customWidth="1"/>
    <col min="1535" max="1535" width="19" style="1" customWidth="1"/>
    <col min="1536" max="1537" width="11.42578125" style="1"/>
    <col min="1538" max="1538" width="8.5703125" style="1" customWidth="1"/>
    <col min="1539" max="1540" width="11.42578125" style="1"/>
    <col min="1541" max="1541" width="11.5703125" style="1" bestFit="1" customWidth="1"/>
    <col min="1542" max="1542" width="8.28515625" style="1" customWidth="1"/>
    <col min="1543" max="1543" width="23" style="1" customWidth="1"/>
    <col min="1544" max="1544" width="13.85546875" style="1" customWidth="1"/>
    <col min="1545" max="1545" width="11.42578125" style="1"/>
    <col min="1546" max="1546" width="20.7109375" style="1" customWidth="1"/>
    <col min="1547" max="1547" width="33.42578125" style="1" customWidth="1"/>
    <col min="1548" max="1548" width="15.42578125" style="1" customWidth="1"/>
    <col min="1549" max="1789" width="11.42578125" style="1"/>
    <col min="1790" max="1790" width="12.7109375" style="1" customWidth="1"/>
    <col min="1791" max="1791" width="19" style="1" customWidth="1"/>
    <col min="1792" max="1793" width="11.42578125" style="1"/>
    <col min="1794" max="1794" width="8.5703125" style="1" customWidth="1"/>
    <col min="1795" max="1796" width="11.42578125" style="1"/>
    <col min="1797" max="1797" width="11.5703125" style="1" bestFit="1" customWidth="1"/>
    <col min="1798" max="1798" width="8.28515625" style="1" customWidth="1"/>
    <col min="1799" max="1799" width="23" style="1" customWidth="1"/>
    <col min="1800" max="1800" width="13.85546875" style="1" customWidth="1"/>
    <col min="1801" max="1801" width="11.42578125" style="1"/>
    <col min="1802" max="1802" width="20.7109375" style="1" customWidth="1"/>
    <col min="1803" max="1803" width="33.42578125" style="1" customWidth="1"/>
    <col min="1804" max="1804" width="15.42578125" style="1" customWidth="1"/>
    <col min="1805" max="2045" width="11.42578125" style="1"/>
    <col min="2046" max="2046" width="12.7109375" style="1" customWidth="1"/>
    <col min="2047" max="2047" width="19" style="1" customWidth="1"/>
    <col min="2048" max="2049" width="11.42578125" style="1"/>
    <col min="2050" max="2050" width="8.5703125" style="1" customWidth="1"/>
    <col min="2051" max="2052" width="11.42578125" style="1"/>
    <col min="2053" max="2053" width="11.5703125" style="1" bestFit="1" customWidth="1"/>
    <col min="2054" max="2054" width="8.28515625" style="1" customWidth="1"/>
    <col min="2055" max="2055" width="23" style="1" customWidth="1"/>
    <col min="2056" max="2056" width="13.85546875" style="1" customWidth="1"/>
    <col min="2057" max="2057" width="11.42578125" style="1"/>
    <col min="2058" max="2058" width="20.7109375" style="1" customWidth="1"/>
    <col min="2059" max="2059" width="33.42578125" style="1" customWidth="1"/>
    <col min="2060" max="2060" width="15.42578125" style="1" customWidth="1"/>
    <col min="2061" max="2301" width="11.42578125" style="1"/>
    <col min="2302" max="2302" width="12.7109375" style="1" customWidth="1"/>
    <col min="2303" max="2303" width="19" style="1" customWidth="1"/>
    <col min="2304" max="2305" width="11.42578125" style="1"/>
    <col min="2306" max="2306" width="8.5703125" style="1" customWidth="1"/>
    <col min="2307" max="2308" width="11.42578125" style="1"/>
    <col min="2309" max="2309" width="11.5703125" style="1" bestFit="1" customWidth="1"/>
    <col min="2310" max="2310" width="8.28515625" style="1" customWidth="1"/>
    <col min="2311" max="2311" width="23" style="1" customWidth="1"/>
    <col min="2312" max="2312" width="13.85546875" style="1" customWidth="1"/>
    <col min="2313" max="2313" width="11.42578125" style="1"/>
    <col min="2314" max="2314" width="20.7109375" style="1" customWidth="1"/>
    <col min="2315" max="2315" width="33.42578125" style="1" customWidth="1"/>
    <col min="2316" max="2316" width="15.42578125" style="1" customWidth="1"/>
    <col min="2317" max="2557" width="11.42578125" style="1"/>
    <col min="2558" max="2558" width="12.7109375" style="1" customWidth="1"/>
    <col min="2559" max="2559" width="19" style="1" customWidth="1"/>
    <col min="2560" max="2561" width="11.42578125" style="1"/>
    <col min="2562" max="2562" width="8.5703125" style="1" customWidth="1"/>
    <col min="2563" max="2564" width="11.42578125" style="1"/>
    <col min="2565" max="2565" width="11.5703125" style="1" bestFit="1" customWidth="1"/>
    <col min="2566" max="2566" width="8.28515625" style="1" customWidth="1"/>
    <col min="2567" max="2567" width="23" style="1" customWidth="1"/>
    <col min="2568" max="2568" width="13.85546875" style="1" customWidth="1"/>
    <col min="2569" max="2569" width="11.42578125" style="1"/>
    <col min="2570" max="2570" width="20.7109375" style="1" customWidth="1"/>
    <col min="2571" max="2571" width="33.42578125" style="1" customWidth="1"/>
    <col min="2572" max="2572" width="15.42578125" style="1" customWidth="1"/>
    <col min="2573" max="2813" width="11.42578125" style="1"/>
    <col min="2814" max="2814" width="12.7109375" style="1" customWidth="1"/>
    <col min="2815" max="2815" width="19" style="1" customWidth="1"/>
    <col min="2816" max="2817" width="11.42578125" style="1"/>
    <col min="2818" max="2818" width="8.5703125" style="1" customWidth="1"/>
    <col min="2819" max="2820" width="11.42578125" style="1"/>
    <col min="2821" max="2821" width="11.5703125" style="1" bestFit="1" customWidth="1"/>
    <col min="2822" max="2822" width="8.28515625" style="1" customWidth="1"/>
    <col min="2823" max="2823" width="23" style="1" customWidth="1"/>
    <col min="2824" max="2824" width="13.85546875" style="1" customWidth="1"/>
    <col min="2825" max="2825" width="11.42578125" style="1"/>
    <col min="2826" max="2826" width="20.7109375" style="1" customWidth="1"/>
    <col min="2827" max="2827" width="33.42578125" style="1" customWidth="1"/>
    <col min="2828" max="2828" width="15.42578125" style="1" customWidth="1"/>
    <col min="2829" max="3069" width="11.42578125" style="1"/>
    <col min="3070" max="3070" width="12.7109375" style="1" customWidth="1"/>
    <col min="3071" max="3071" width="19" style="1" customWidth="1"/>
    <col min="3072" max="3073" width="11.42578125" style="1"/>
    <col min="3074" max="3074" width="8.5703125" style="1" customWidth="1"/>
    <col min="3075" max="3076" width="11.42578125" style="1"/>
    <col min="3077" max="3077" width="11.5703125" style="1" bestFit="1" customWidth="1"/>
    <col min="3078" max="3078" width="8.28515625" style="1" customWidth="1"/>
    <col min="3079" max="3079" width="23" style="1" customWidth="1"/>
    <col min="3080" max="3080" width="13.85546875" style="1" customWidth="1"/>
    <col min="3081" max="3081" width="11.42578125" style="1"/>
    <col min="3082" max="3082" width="20.7109375" style="1" customWidth="1"/>
    <col min="3083" max="3083" width="33.42578125" style="1" customWidth="1"/>
    <col min="3084" max="3084" width="15.42578125" style="1" customWidth="1"/>
    <col min="3085" max="3325" width="11.42578125" style="1"/>
    <col min="3326" max="3326" width="12.7109375" style="1" customWidth="1"/>
    <col min="3327" max="3327" width="19" style="1" customWidth="1"/>
    <col min="3328" max="3329" width="11.42578125" style="1"/>
    <col min="3330" max="3330" width="8.5703125" style="1" customWidth="1"/>
    <col min="3331" max="3332" width="11.42578125" style="1"/>
    <col min="3333" max="3333" width="11.5703125" style="1" bestFit="1" customWidth="1"/>
    <col min="3334" max="3334" width="8.28515625" style="1" customWidth="1"/>
    <col min="3335" max="3335" width="23" style="1" customWidth="1"/>
    <col min="3336" max="3336" width="13.85546875" style="1" customWidth="1"/>
    <col min="3337" max="3337" width="11.42578125" style="1"/>
    <col min="3338" max="3338" width="20.7109375" style="1" customWidth="1"/>
    <col min="3339" max="3339" width="33.42578125" style="1" customWidth="1"/>
    <col min="3340" max="3340" width="15.42578125" style="1" customWidth="1"/>
    <col min="3341" max="3581" width="11.42578125" style="1"/>
    <col min="3582" max="3582" width="12.7109375" style="1" customWidth="1"/>
    <col min="3583" max="3583" width="19" style="1" customWidth="1"/>
    <col min="3584" max="3585" width="11.42578125" style="1"/>
    <col min="3586" max="3586" width="8.5703125" style="1" customWidth="1"/>
    <col min="3587" max="3588" width="11.42578125" style="1"/>
    <col min="3589" max="3589" width="11.5703125" style="1" bestFit="1" customWidth="1"/>
    <col min="3590" max="3590" width="8.28515625" style="1" customWidth="1"/>
    <col min="3591" max="3591" width="23" style="1" customWidth="1"/>
    <col min="3592" max="3592" width="13.85546875" style="1" customWidth="1"/>
    <col min="3593" max="3593" width="11.42578125" style="1"/>
    <col min="3594" max="3594" width="20.7109375" style="1" customWidth="1"/>
    <col min="3595" max="3595" width="33.42578125" style="1" customWidth="1"/>
    <col min="3596" max="3596" width="15.42578125" style="1" customWidth="1"/>
    <col min="3597" max="3837" width="11.42578125" style="1"/>
    <col min="3838" max="3838" width="12.7109375" style="1" customWidth="1"/>
    <col min="3839" max="3839" width="19" style="1" customWidth="1"/>
    <col min="3840" max="3841" width="11.42578125" style="1"/>
    <col min="3842" max="3842" width="8.5703125" style="1" customWidth="1"/>
    <col min="3843" max="3844" width="11.42578125" style="1"/>
    <col min="3845" max="3845" width="11.5703125" style="1" bestFit="1" customWidth="1"/>
    <col min="3846" max="3846" width="8.28515625" style="1" customWidth="1"/>
    <col min="3847" max="3847" width="23" style="1" customWidth="1"/>
    <col min="3848" max="3848" width="13.85546875" style="1" customWidth="1"/>
    <col min="3849" max="3849" width="11.42578125" style="1"/>
    <col min="3850" max="3850" width="20.7109375" style="1" customWidth="1"/>
    <col min="3851" max="3851" width="33.42578125" style="1" customWidth="1"/>
    <col min="3852" max="3852" width="15.42578125" style="1" customWidth="1"/>
    <col min="3853" max="4093" width="11.42578125" style="1"/>
    <col min="4094" max="4094" width="12.7109375" style="1" customWidth="1"/>
    <col min="4095" max="4095" width="19" style="1" customWidth="1"/>
    <col min="4096" max="4097" width="11.42578125" style="1"/>
    <col min="4098" max="4098" width="8.5703125" style="1" customWidth="1"/>
    <col min="4099" max="4100" width="11.42578125" style="1"/>
    <col min="4101" max="4101" width="11.5703125" style="1" bestFit="1" customWidth="1"/>
    <col min="4102" max="4102" width="8.28515625" style="1" customWidth="1"/>
    <col min="4103" max="4103" width="23" style="1" customWidth="1"/>
    <col min="4104" max="4104" width="13.85546875" style="1" customWidth="1"/>
    <col min="4105" max="4105" width="11.42578125" style="1"/>
    <col min="4106" max="4106" width="20.7109375" style="1" customWidth="1"/>
    <col min="4107" max="4107" width="33.42578125" style="1" customWidth="1"/>
    <col min="4108" max="4108" width="15.42578125" style="1" customWidth="1"/>
    <col min="4109" max="4349" width="11.42578125" style="1"/>
    <col min="4350" max="4350" width="12.7109375" style="1" customWidth="1"/>
    <col min="4351" max="4351" width="19" style="1" customWidth="1"/>
    <col min="4352" max="4353" width="11.42578125" style="1"/>
    <col min="4354" max="4354" width="8.5703125" style="1" customWidth="1"/>
    <col min="4355" max="4356" width="11.42578125" style="1"/>
    <col min="4357" max="4357" width="11.5703125" style="1" bestFit="1" customWidth="1"/>
    <col min="4358" max="4358" width="8.28515625" style="1" customWidth="1"/>
    <col min="4359" max="4359" width="23" style="1" customWidth="1"/>
    <col min="4360" max="4360" width="13.85546875" style="1" customWidth="1"/>
    <col min="4361" max="4361" width="11.42578125" style="1"/>
    <col min="4362" max="4362" width="20.7109375" style="1" customWidth="1"/>
    <col min="4363" max="4363" width="33.42578125" style="1" customWidth="1"/>
    <col min="4364" max="4364" width="15.42578125" style="1" customWidth="1"/>
    <col min="4365" max="4605" width="11.42578125" style="1"/>
    <col min="4606" max="4606" width="12.7109375" style="1" customWidth="1"/>
    <col min="4607" max="4607" width="19" style="1" customWidth="1"/>
    <col min="4608" max="4609" width="11.42578125" style="1"/>
    <col min="4610" max="4610" width="8.5703125" style="1" customWidth="1"/>
    <col min="4611" max="4612" width="11.42578125" style="1"/>
    <col min="4613" max="4613" width="11.5703125" style="1" bestFit="1" customWidth="1"/>
    <col min="4614" max="4614" width="8.28515625" style="1" customWidth="1"/>
    <col min="4615" max="4615" width="23" style="1" customWidth="1"/>
    <col min="4616" max="4616" width="13.85546875" style="1" customWidth="1"/>
    <col min="4617" max="4617" width="11.42578125" style="1"/>
    <col min="4618" max="4618" width="20.7109375" style="1" customWidth="1"/>
    <col min="4619" max="4619" width="33.42578125" style="1" customWidth="1"/>
    <col min="4620" max="4620" width="15.42578125" style="1" customWidth="1"/>
    <col min="4621" max="4861" width="11.42578125" style="1"/>
    <col min="4862" max="4862" width="12.7109375" style="1" customWidth="1"/>
    <col min="4863" max="4863" width="19" style="1" customWidth="1"/>
    <col min="4864" max="4865" width="11.42578125" style="1"/>
    <col min="4866" max="4866" width="8.5703125" style="1" customWidth="1"/>
    <col min="4867" max="4868" width="11.42578125" style="1"/>
    <col min="4869" max="4869" width="11.5703125" style="1" bestFit="1" customWidth="1"/>
    <col min="4870" max="4870" width="8.28515625" style="1" customWidth="1"/>
    <col min="4871" max="4871" width="23" style="1" customWidth="1"/>
    <col min="4872" max="4872" width="13.85546875" style="1" customWidth="1"/>
    <col min="4873" max="4873" width="11.42578125" style="1"/>
    <col min="4874" max="4874" width="20.7109375" style="1" customWidth="1"/>
    <col min="4875" max="4875" width="33.42578125" style="1" customWidth="1"/>
    <col min="4876" max="4876" width="15.42578125" style="1" customWidth="1"/>
    <col min="4877" max="5117" width="11.42578125" style="1"/>
    <col min="5118" max="5118" width="12.7109375" style="1" customWidth="1"/>
    <col min="5119" max="5119" width="19" style="1" customWidth="1"/>
    <col min="5120" max="5121" width="11.42578125" style="1"/>
    <col min="5122" max="5122" width="8.5703125" style="1" customWidth="1"/>
    <col min="5123" max="5124" width="11.42578125" style="1"/>
    <col min="5125" max="5125" width="11.5703125" style="1" bestFit="1" customWidth="1"/>
    <col min="5126" max="5126" width="8.28515625" style="1" customWidth="1"/>
    <col min="5127" max="5127" width="23" style="1" customWidth="1"/>
    <col min="5128" max="5128" width="13.85546875" style="1" customWidth="1"/>
    <col min="5129" max="5129" width="11.42578125" style="1"/>
    <col min="5130" max="5130" width="20.7109375" style="1" customWidth="1"/>
    <col min="5131" max="5131" width="33.42578125" style="1" customWidth="1"/>
    <col min="5132" max="5132" width="15.42578125" style="1" customWidth="1"/>
    <col min="5133" max="5373" width="11.42578125" style="1"/>
    <col min="5374" max="5374" width="12.7109375" style="1" customWidth="1"/>
    <col min="5375" max="5375" width="19" style="1" customWidth="1"/>
    <col min="5376" max="5377" width="11.42578125" style="1"/>
    <col min="5378" max="5378" width="8.5703125" style="1" customWidth="1"/>
    <col min="5379" max="5380" width="11.42578125" style="1"/>
    <col min="5381" max="5381" width="11.5703125" style="1" bestFit="1" customWidth="1"/>
    <col min="5382" max="5382" width="8.28515625" style="1" customWidth="1"/>
    <col min="5383" max="5383" width="23" style="1" customWidth="1"/>
    <col min="5384" max="5384" width="13.85546875" style="1" customWidth="1"/>
    <col min="5385" max="5385" width="11.42578125" style="1"/>
    <col min="5386" max="5386" width="20.7109375" style="1" customWidth="1"/>
    <col min="5387" max="5387" width="33.42578125" style="1" customWidth="1"/>
    <col min="5388" max="5388" width="15.42578125" style="1" customWidth="1"/>
    <col min="5389" max="5629" width="11.42578125" style="1"/>
    <col min="5630" max="5630" width="12.7109375" style="1" customWidth="1"/>
    <col min="5631" max="5631" width="19" style="1" customWidth="1"/>
    <col min="5632" max="5633" width="11.42578125" style="1"/>
    <col min="5634" max="5634" width="8.5703125" style="1" customWidth="1"/>
    <col min="5635" max="5636" width="11.42578125" style="1"/>
    <col min="5637" max="5637" width="11.5703125" style="1" bestFit="1" customWidth="1"/>
    <col min="5638" max="5638" width="8.28515625" style="1" customWidth="1"/>
    <col min="5639" max="5639" width="23" style="1" customWidth="1"/>
    <col min="5640" max="5640" width="13.85546875" style="1" customWidth="1"/>
    <col min="5641" max="5641" width="11.42578125" style="1"/>
    <col min="5642" max="5642" width="20.7109375" style="1" customWidth="1"/>
    <col min="5643" max="5643" width="33.42578125" style="1" customWidth="1"/>
    <col min="5644" max="5644" width="15.42578125" style="1" customWidth="1"/>
    <col min="5645" max="5885" width="11.42578125" style="1"/>
    <col min="5886" max="5886" width="12.7109375" style="1" customWidth="1"/>
    <col min="5887" max="5887" width="19" style="1" customWidth="1"/>
    <col min="5888" max="5889" width="11.42578125" style="1"/>
    <col min="5890" max="5890" width="8.5703125" style="1" customWidth="1"/>
    <col min="5891" max="5892" width="11.42578125" style="1"/>
    <col min="5893" max="5893" width="11.5703125" style="1" bestFit="1" customWidth="1"/>
    <col min="5894" max="5894" width="8.28515625" style="1" customWidth="1"/>
    <col min="5895" max="5895" width="23" style="1" customWidth="1"/>
    <col min="5896" max="5896" width="13.85546875" style="1" customWidth="1"/>
    <col min="5897" max="5897" width="11.42578125" style="1"/>
    <col min="5898" max="5898" width="20.7109375" style="1" customWidth="1"/>
    <col min="5899" max="5899" width="33.42578125" style="1" customWidth="1"/>
    <col min="5900" max="5900" width="15.42578125" style="1" customWidth="1"/>
    <col min="5901" max="6141" width="11.42578125" style="1"/>
    <col min="6142" max="6142" width="12.7109375" style="1" customWidth="1"/>
    <col min="6143" max="6143" width="19" style="1" customWidth="1"/>
    <col min="6144" max="6145" width="11.42578125" style="1"/>
    <col min="6146" max="6146" width="8.5703125" style="1" customWidth="1"/>
    <col min="6147" max="6148" width="11.42578125" style="1"/>
    <col min="6149" max="6149" width="11.5703125" style="1" bestFit="1" customWidth="1"/>
    <col min="6150" max="6150" width="8.28515625" style="1" customWidth="1"/>
    <col min="6151" max="6151" width="23" style="1" customWidth="1"/>
    <col min="6152" max="6152" width="13.85546875" style="1" customWidth="1"/>
    <col min="6153" max="6153" width="11.42578125" style="1"/>
    <col min="6154" max="6154" width="20.7109375" style="1" customWidth="1"/>
    <col min="6155" max="6155" width="33.42578125" style="1" customWidth="1"/>
    <col min="6156" max="6156" width="15.42578125" style="1" customWidth="1"/>
    <col min="6157" max="6397" width="11.42578125" style="1"/>
    <col min="6398" max="6398" width="12.7109375" style="1" customWidth="1"/>
    <col min="6399" max="6399" width="19" style="1" customWidth="1"/>
    <col min="6400" max="6401" width="11.42578125" style="1"/>
    <col min="6402" max="6402" width="8.5703125" style="1" customWidth="1"/>
    <col min="6403" max="6404" width="11.42578125" style="1"/>
    <col min="6405" max="6405" width="11.5703125" style="1" bestFit="1" customWidth="1"/>
    <col min="6406" max="6406" width="8.28515625" style="1" customWidth="1"/>
    <col min="6407" max="6407" width="23" style="1" customWidth="1"/>
    <col min="6408" max="6408" width="13.85546875" style="1" customWidth="1"/>
    <col min="6409" max="6409" width="11.42578125" style="1"/>
    <col min="6410" max="6410" width="20.7109375" style="1" customWidth="1"/>
    <col min="6411" max="6411" width="33.42578125" style="1" customWidth="1"/>
    <col min="6412" max="6412" width="15.42578125" style="1" customWidth="1"/>
    <col min="6413" max="6653" width="11.42578125" style="1"/>
    <col min="6654" max="6654" width="12.7109375" style="1" customWidth="1"/>
    <col min="6655" max="6655" width="19" style="1" customWidth="1"/>
    <col min="6656" max="6657" width="11.42578125" style="1"/>
    <col min="6658" max="6658" width="8.5703125" style="1" customWidth="1"/>
    <col min="6659" max="6660" width="11.42578125" style="1"/>
    <col min="6661" max="6661" width="11.5703125" style="1" bestFit="1" customWidth="1"/>
    <col min="6662" max="6662" width="8.28515625" style="1" customWidth="1"/>
    <col min="6663" max="6663" width="23" style="1" customWidth="1"/>
    <col min="6664" max="6664" width="13.85546875" style="1" customWidth="1"/>
    <col min="6665" max="6665" width="11.42578125" style="1"/>
    <col min="6666" max="6666" width="20.7109375" style="1" customWidth="1"/>
    <col min="6667" max="6667" width="33.42578125" style="1" customWidth="1"/>
    <col min="6668" max="6668" width="15.42578125" style="1" customWidth="1"/>
    <col min="6669" max="6909" width="11.42578125" style="1"/>
    <col min="6910" max="6910" width="12.7109375" style="1" customWidth="1"/>
    <col min="6911" max="6911" width="19" style="1" customWidth="1"/>
    <col min="6912" max="6913" width="11.42578125" style="1"/>
    <col min="6914" max="6914" width="8.5703125" style="1" customWidth="1"/>
    <col min="6915" max="6916" width="11.42578125" style="1"/>
    <col min="6917" max="6917" width="11.5703125" style="1" bestFit="1" customWidth="1"/>
    <col min="6918" max="6918" width="8.28515625" style="1" customWidth="1"/>
    <col min="6919" max="6919" width="23" style="1" customWidth="1"/>
    <col min="6920" max="6920" width="13.85546875" style="1" customWidth="1"/>
    <col min="6921" max="6921" width="11.42578125" style="1"/>
    <col min="6922" max="6922" width="20.7109375" style="1" customWidth="1"/>
    <col min="6923" max="6923" width="33.42578125" style="1" customWidth="1"/>
    <col min="6924" max="6924" width="15.42578125" style="1" customWidth="1"/>
    <col min="6925" max="7165" width="11.42578125" style="1"/>
    <col min="7166" max="7166" width="12.7109375" style="1" customWidth="1"/>
    <col min="7167" max="7167" width="19" style="1" customWidth="1"/>
    <col min="7168" max="7169" width="11.42578125" style="1"/>
    <col min="7170" max="7170" width="8.5703125" style="1" customWidth="1"/>
    <col min="7171" max="7172" width="11.42578125" style="1"/>
    <col min="7173" max="7173" width="11.5703125" style="1" bestFit="1" customWidth="1"/>
    <col min="7174" max="7174" width="8.28515625" style="1" customWidth="1"/>
    <col min="7175" max="7175" width="23" style="1" customWidth="1"/>
    <col min="7176" max="7176" width="13.85546875" style="1" customWidth="1"/>
    <col min="7177" max="7177" width="11.42578125" style="1"/>
    <col min="7178" max="7178" width="20.7109375" style="1" customWidth="1"/>
    <col min="7179" max="7179" width="33.42578125" style="1" customWidth="1"/>
    <col min="7180" max="7180" width="15.42578125" style="1" customWidth="1"/>
    <col min="7181" max="7421" width="11.42578125" style="1"/>
    <col min="7422" max="7422" width="12.7109375" style="1" customWidth="1"/>
    <col min="7423" max="7423" width="19" style="1" customWidth="1"/>
    <col min="7424" max="7425" width="11.42578125" style="1"/>
    <col min="7426" max="7426" width="8.5703125" style="1" customWidth="1"/>
    <col min="7427" max="7428" width="11.42578125" style="1"/>
    <col min="7429" max="7429" width="11.5703125" style="1" bestFit="1" customWidth="1"/>
    <col min="7430" max="7430" width="8.28515625" style="1" customWidth="1"/>
    <col min="7431" max="7431" width="23" style="1" customWidth="1"/>
    <col min="7432" max="7432" width="13.85546875" style="1" customWidth="1"/>
    <col min="7433" max="7433" width="11.42578125" style="1"/>
    <col min="7434" max="7434" width="20.7109375" style="1" customWidth="1"/>
    <col min="7435" max="7435" width="33.42578125" style="1" customWidth="1"/>
    <col min="7436" max="7436" width="15.42578125" style="1" customWidth="1"/>
    <col min="7437" max="7677" width="11.42578125" style="1"/>
    <col min="7678" max="7678" width="12.7109375" style="1" customWidth="1"/>
    <col min="7679" max="7679" width="19" style="1" customWidth="1"/>
    <col min="7680" max="7681" width="11.42578125" style="1"/>
    <col min="7682" max="7682" width="8.5703125" style="1" customWidth="1"/>
    <col min="7683" max="7684" width="11.42578125" style="1"/>
    <col min="7685" max="7685" width="11.5703125" style="1" bestFit="1" customWidth="1"/>
    <col min="7686" max="7686" width="8.28515625" style="1" customWidth="1"/>
    <col min="7687" max="7687" width="23" style="1" customWidth="1"/>
    <col min="7688" max="7688" width="13.85546875" style="1" customWidth="1"/>
    <col min="7689" max="7689" width="11.42578125" style="1"/>
    <col min="7690" max="7690" width="20.7109375" style="1" customWidth="1"/>
    <col min="7691" max="7691" width="33.42578125" style="1" customWidth="1"/>
    <col min="7692" max="7692" width="15.42578125" style="1" customWidth="1"/>
    <col min="7693" max="7933" width="11.42578125" style="1"/>
    <col min="7934" max="7934" width="12.7109375" style="1" customWidth="1"/>
    <col min="7935" max="7935" width="19" style="1" customWidth="1"/>
    <col min="7936" max="7937" width="11.42578125" style="1"/>
    <col min="7938" max="7938" width="8.5703125" style="1" customWidth="1"/>
    <col min="7939" max="7940" width="11.42578125" style="1"/>
    <col min="7941" max="7941" width="11.5703125" style="1" bestFit="1" customWidth="1"/>
    <col min="7942" max="7942" width="8.28515625" style="1" customWidth="1"/>
    <col min="7943" max="7943" width="23" style="1" customWidth="1"/>
    <col min="7944" max="7944" width="13.85546875" style="1" customWidth="1"/>
    <col min="7945" max="7945" width="11.42578125" style="1"/>
    <col min="7946" max="7946" width="20.7109375" style="1" customWidth="1"/>
    <col min="7947" max="7947" width="33.42578125" style="1" customWidth="1"/>
    <col min="7948" max="7948" width="15.42578125" style="1" customWidth="1"/>
    <col min="7949" max="8189" width="11.42578125" style="1"/>
    <col min="8190" max="8190" width="12.7109375" style="1" customWidth="1"/>
    <col min="8191" max="8191" width="19" style="1" customWidth="1"/>
    <col min="8192" max="8193" width="11.42578125" style="1"/>
    <col min="8194" max="8194" width="8.5703125" style="1" customWidth="1"/>
    <col min="8195" max="8196" width="11.42578125" style="1"/>
    <col min="8197" max="8197" width="11.5703125" style="1" bestFit="1" customWidth="1"/>
    <col min="8198" max="8198" width="8.28515625" style="1" customWidth="1"/>
    <col min="8199" max="8199" width="23" style="1" customWidth="1"/>
    <col min="8200" max="8200" width="13.85546875" style="1" customWidth="1"/>
    <col min="8201" max="8201" width="11.42578125" style="1"/>
    <col min="8202" max="8202" width="20.7109375" style="1" customWidth="1"/>
    <col min="8203" max="8203" width="33.42578125" style="1" customWidth="1"/>
    <col min="8204" max="8204" width="15.42578125" style="1" customWidth="1"/>
    <col min="8205" max="8445" width="11.42578125" style="1"/>
    <col min="8446" max="8446" width="12.7109375" style="1" customWidth="1"/>
    <col min="8447" max="8447" width="19" style="1" customWidth="1"/>
    <col min="8448" max="8449" width="11.42578125" style="1"/>
    <col min="8450" max="8450" width="8.5703125" style="1" customWidth="1"/>
    <col min="8451" max="8452" width="11.42578125" style="1"/>
    <col min="8453" max="8453" width="11.5703125" style="1" bestFit="1" customWidth="1"/>
    <col min="8454" max="8454" width="8.28515625" style="1" customWidth="1"/>
    <col min="8455" max="8455" width="23" style="1" customWidth="1"/>
    <col min="8456" max="8456" width="13.85546875" style="1" customWidth="1"/>
    <col min="8457" max="8457" width="11.42578125" style="1"/>
    <col min="8458" max="8458" width="20.7109375" style="1" customWidth="1"/>
    <col min="8459" max="8459" width="33.42578125" style="1" customWidth="1"/>
    <col min="8460" max="8460" width="15.42578125" style="1" customWidth="1"/>
    <col min="8461" max="8701" width="11.42578125" style="1"/>
    <col min="8702" max="8702" width="12.7109375" style="1" customWidth="1"/>
    <col min="8703" max="8703" width="19" style="1" customWidth="1"/>
    <col min="8704" max="8705" width="11.42578125" style="1"/>
    <col min="8706" max="8706" width="8.5703125" style="1" customWidth="1"/>
    <col min="8707" max="8708" width="11.42578125" style="1"/>
    <col min="8709" max="8709" width="11.5703125" style="1" bestFit="1" customWidth="1"/>
    <col min="8710" max="8710" width="8.28515625" style="1" customWidth="1"/>
    <col min="8711" max="8711" width="23" style="1" customWidth="1"/>
    <col min="8712" max="8712" width="13.85546875" style="1" customWidth="1"/>
    <col min="8713" max="8713" width="11.42578125" style="1"/>
    <col min="8714" max="8714" width="20.7109375" style="1" customWidth="1"/>
    <col min="8715" max="8715" width="33.42578125" style="1" customWidth="1"/>
    <col min="8716" max="8716" width="15.42578125" style="1" customWidth="1"/>
    <col min="8717" max="8957" width="11.42578125" style="1"/>
    <col min="8958" max="8958" width="12.7109375" style="1" customWidth="1"/>
    <col min="8959" max="8959" width="19" style="1" customWidth="1"/>
    <col min="8960" max="8961" width="11.42578125" style="1"/>
    <col min="8962" max="8962" width="8.5703125" style="1" customWidth="1"/>
    <col min="8963" max="8964" width="11.42578125" style="1"/>
    <col min="8965" max="8965" width="11.5703125" style="1" bestFit="1" customWidth="1"/>
    <col min="8966" max="8966" width="8.28515625" style="1" customWidth="1"/>
    <col min="8967" max="8967" width="23" style="1" customWidth="1"/>
    <col min="8968" max="8968" width="13.85546875" style="1" customWidth="1"/>
    <col min="8969" max="8969" width="11.42578125" style="1"/>
    <col min="8970" max="8970" width="20.7109375" style="1" customWidth="1"/>
    <col min="8971" max="8971" width="33.42578125" style="1" customWidth="1"/>
    <col min="8972" max="8972" width="15.42578125" style="1" customWidth="1"/>
    <col min="8973" max="9213" width="11.42578125" style="1"/>
    <col min="9214" max="9214" width="12.7109375" style="1" customWidth="1"/>
    <col min="9215" max="9215" width="19" style="1" customWidth="1"/>
    <col min="9216" max="9217" width="11.42578125" style="1"/>
    <col min="9218" max="9218" width="8.5703125" style="1" customWidth="1"/>
    <col min="9219" max="9220" width="11.42578125" style="1"/>
    <col min="9221" max="9221" width="11.5703125" style="1" bestFit="1" customWidth="1"/>
    <col min="9222" max="9222" width="8.28515625" style="1" customWidth="1"/>
    <col min="9223" max="9223" width="23" style="1" customWidth="1"/>
    <col min="9224" max="9224" width="13.85546875" style="1" customWidth="1"/>
    <col min="9225" max="9225" width="11.42578125" style="1"/>
    <col min="9226" max="9226" width="20.7109375" style="1" customWidth="1"/>
    <col min="9227" max="9227" width="33.42578125" style="1" customWidth="1"/>
    <col min="9228" max="9228" width="15.42578125" style="1" customWidth="1"/>
    <col min="9229" max="9469" width="11.42578125" style="1"/>
    <col min="9470" max="9470" width="12.7109375" style="1" customWidth="1"/>
    <col min="9471" max="9471" width="19" style="1" customWidth="1"/>
    <col min="9472" max="9473" width="11.42578125" style="1"/>
    <col min="9474" max="9474" width="8.5703125" style="1" customWidth="1"/>
    <col min="9475" max="9476" width="11.42578125" style="1"/>
    <col min="9477" max="9477" width="11.5703125" style="1" bestFit="1" customWidth="1"/>
    <col min="9478" max="9478" width="8.28515625" style="1" customWidth="1"/>
    <col min="9479" max="9479" width="23" style="1" customWidth="1"/>
    <col min="9480" max="9480" width="13.85546875" style="1" customWidth="1"/>
    <col min="9481" max="9481" width="11.42578125" style="1"/>
    <col min="9482" max="9482" width="20.7109375" style="1" customWidth="1"/>
    <col min="9483" max="9483" width="33.42578125" style="1" customWidth="1"/>
    <col min="9484" max="9484" width="15.42578125" style="1" customWidth="1"/>
    <col min="9485" max="9725" width="11.42578125" style="1"/>
    <col min="9726" max="9726" width="12.7109375" style="1" customWidth="1"/>
    <col min="9727" max="9727" width="19" style="1" customWidth="1"/>
    <col min="9728" max="9729" width="11.42578125" style="1"/>
    <col min="9730" max="9730" width="8.5703125" style="1" customWidth="1"/>
    <col min="9731" max="9732" width="11.42578125" style="1"/>
    <col min="9733" max="9733" width="11.5703125" style="1" bestFit="1" customWidth="1"/>
    <col min="9734" max="9734" width="8.28515625" style="1" customWidth="1"/>
    <col min="9735" max="9735" width="23" style="1" customWidth="1"/>
    <col min="9736" max="9736" width="13.85546875" style="1" customWidth="1"/>
    <col min="9737" max="9737" width="11.42578125" style="1"/>
    <col min="9738" max="9738" width="20.7109375" style="1" customWidth="1"/>
    <col min="9739" max="9739" width="33.42578125" style="1" customWidth="1"/>
    <col min="9740" max="9740" width="15.42578125" style="1" customWidth="1"/>
    <col min="9741" max="9981" width="11.42578125" style="1"/>
    <col min="9982" max="9982" width="12.7109375" style="1" customWidth="1"/>
    <col min="9983" max="9983" width="19" style="1" customWidth="1"/>
    <col min="9984" max="9985" width="11.42578125" style="1"/>
    <col min="9986" max="9986" width="8.5703125" style="1" customWidth="1"/>
    <col min="9987" max="9988" width="11.42578125" style="1"/>
    <col min="9989" max="9989" width="11.5703125" style="1" bestFit="1" customWidth="1"/>
    <col min="9990" max="9990" width="8.28515625" style="1" customWidth="1"/>
    <col min="9991" max="9991" width="23" style="1" customWidth="1"/>
    <col min="9992" max="9992" width="13.85546875" style="1" customWidth="1"/>
    <col min="9993" max="9993" width="11.42578125" style="1"/>
    <col min="9994" max="9994" width="20.7109375" style="1" customWidth="1"/>
    <col min="9995" max="9995" width="33.42578125" style="1" customWidth="1"/>
    <col min="9996" max="9996" width="15.42578125" style="1" customWidth="1"/>
    <col min="9997" max="10237" width="11.42578125" style="1"/>
    <col min="10238" max="10238" width="12.7109375" style="1" customWidth="1"/>
    <col min="10239" max="10239" width="19" style="1" customWidth="1"/>
    <col min="10240" max="10241" width="11.42578125" style="1"/>
    <col min="10242" max="10242" width="8.5703125" style="1" customWidth="1"/>
    <col min="10243" max="10244" width="11.42578125" style="1"/>
    <col min="10245" max="10245" width="11.5703125" style="1" bestFit="1" customWidth="1"/>
    <col min="10246" max="10246" width="8.28515625" style="1" customWidth="1"/>
    <col min="10247" max="10247" width="23" style="1" customWidth="1"/>
    <col min="10248" max="10248" width="13.85546875" style="1" customWidth="1"/>
    <col min="10249" max="10249" width="11.42578125" style="1"/>
    <col min="10250" max="10250" width="20.7109375" style="1" customWidth="1"/>
    <col min="10251" max="10251" width="33.42578125" style="1" customWidth="1"/>
    <col min="10252" max="10252" width="15.42578125" style="1" customWidth="1"/>
    <col min="10253" max="10493" width="11.42578125" style="1"/>
    <col min="10494" max="10494" width="12.7109375" style="1" customWidth="1"/>
    <col min="10495" max="10495" width="19" style="1" customWidth="1"/>
    <col min="10496" max="10497" width="11.42578125" style="1"/>
    <col min="10498" max="10498" width="8.5703125" style="1" customWidth="1"/>
    <col min="10499" max="10500" width="11.42578125" style="1"/>
    <col min="10501" max="10501" width="11.5703125" style="1" bestFit="1" customWidth="1"/>
    <col min="10502" max="10502" width="8.28515625" style="1" customWidth="1"/>
    <col min="10503" max="10503" width="23" style="1" customWidth="1"/>
    <col min="10504" max="10504" width="13.85546875" style="1" customWidth="1"/>
    <col min="10505" max="10505" width="11.42578125" style="1"/>
    <col min="10506" max="10506" width="20.7109375" style="1" customWidth="1"/>
    <col min="10507" max="10507" width="33.42578125" style="1" customWidth="1"/>
    <col min="10508" max="10508" width="15.42578125" style="1" customWidth="1"/>
    <col min="10509" max="10749" width="11.42578125" style="1"/>
    <col min="10750" max="10750" width="12.7109375" style="1" customWidth="1"/>
    <col min="10751" max="10751" width="19" style="1" customWidth="1"/>
    <col min="10752" max="10753" width="11.42578125" style="1"/>
    <col min="10754" max="10754" width="8.5703125" style="1" customWidth="1"/>
    <col min="10755" max="10756" width="11.42578125" style="1"/>
    <col min="10757" max="10757" width="11.5703125" style="1" bestFit="1" customWidth="1"/>
    <col min="10758" max="10758" width="8.28515625" style="1" customWidth="1"/>
    <col min="10759" max="10759" width="23" style="1" customWidth="1"/>
    <col min="10760" max="10760" width="13.85546875" style="1" customWidth="1"/>
    <col min="10761" max="10761" width="11.42578125" style="1"/>
    <col min="10762" max="10762" width="20.7109375" style="1" customWidth="1"/>
    <col min="10763" max="10763" width="33.42578125" style="1" customWidth="1"/>
    <col min="10764" max="10764" width="15.42578125" style="1" customWidth="1"/>
    <col min="10765" max="11005" width="11.42578125" style="1"/>
    <col min="11006" max="11006" width="12.7109375" style="1" customWidth="1"/>
    <col min="11007" max="11007" width="19" style="1" customWidth="1"/>
    <col min="11008" max="11009" width="11.42578125" style="1"/>
    <col min="11010" max="11010" width="8.5703125" style="1" customWidth="1"/>
    <col min="11011" max="11012" width="11.42578125" style="1"/>
    <col min="11013" max="11013" width="11.5703125" style="1" bestFit="1" customWidth="1"/>
    <col min="11014" max="11014" width="8.28515625" style="1" customWidth="1"/>
    <col min="11015" max="11015" width="23" style="1" customWidth="1"/>
    <col min="11016" max="11016" width="13.85546875" style="1" customWidth="1"/>
    <col min="11017" max="11017" width="11.42578125" style="1"/>
    <col min="11018" max="11018" width="20.7109375" style="1" customWidth="1"/>
    <col min="11019" max="11019" width="33.42578125" style="1" customWidth="1"/>
    <col min="11020" max="11020" width="15.42578125" style="1" customWidth="1"/>
    <col min="11021" max="11261" width="11.42578125" style="1"/>
    <col min="11262" max="11262" width="12.7109375" style="1" customWidth="1"/>
    <col min="11263" max="11263" width="19" style="1" customWidth="1"/>
    <col min="11264" max="11265" width="11.42578125" style="1"/>
    <col min="11266" max="11266" width="8.5703125" style="1" customWidth="1"/>
    <col min="11267" max="11268" width="11.42578125" style="1"/>
    <col min="11269" max="11269" width="11.5703125" style="1" bestFit="1" customWidth="1"/>
    <col min="11270" max="11270" width="8.28515625" style="1" customWidth="1"/>
    <col min="11271" max="11271" width="23" style="1" customWidth="1"/>
    <col min="11272" max="11272" width="13.85546875" style="1" customWidth="1"/>
    <col min="11273" max="11273" width="11.42578125" style="1"/>
    <col min="11274" max="11274" width="20.7109375" style="1" customWidth="1"/>
    <col min="11275" max="11275" width="33.42578125" style="1" customWidth="1"/>
    <col min="11276" max="11276" width="15.42578125" style="1" customWidth="1"/>
    <col min="11277" max="11517" width="11.42578125" style="1"/>
    <col min="11518" max="11518" width="12.7109375" style="1" customWidth="1"/>
    <col min="11519" max="11519" width="19" style="1" customWidth="1"/>
    <col min="11520" max="11521" width="11.42578125" style="1"/>
    <col min="11522" max="11522" width="8.5703125" style="1" customWidth="1"/>
    <col min="11523" max="11524" width="11.42578125" style="1"/>
    <col min="11525" max="11525" width="11.5703125" style="1" bestFit="1" customWidth="1"/>
    <col min="11526" max="11526" width="8.28515625" style="1" customWidth="1"/>
    <col min="11527" max="11527" width="23" style="1" customWidth="1"/>
    <col min="11528" max="11528" width="13.85546875" style="1" customWidth="1"/>
    <col min="11529" max="11529" width="11.42578125" style="1"/>
    <col min="11530" max="11530" width="20.7109375" style="1" customWidth="1"/>
    <col min="11531" max="11531" width="33.42578125" style="1" customWidth="1"/>
    <col min="11532" max="11532" width="15.42578125" style="1" customWidth="1"/>
    <col min="11533" max="11773" width="11.42578125" style="1"/>
    <col min="11774" max="11774" width="12.7109375" style="1" customWidth="1"/>
    <col min="11775" max="11775" width="19" style="1" customWidth="1"/>
    <col min="11776" max="11777" width="11.42578125" style="1"/>
    <col min="11778" max="11778" width="8.5703125" style="1" customWidth="1"/>
    <col min="11779" max="11780" width="11.42578125" style="1"/>
    <col min="11781" max="11781" width="11.5703125" style="1" bestFit="1" customWidth="1"/>
    <col min="11782" max="11782" width="8.28515625" style="1" customWidth="1"/>
    <col min="11783" max="11783" width="23" style="1" customWidth="1"/>
    <col min="11784" max="11784" width="13.85546875" style="1" customWidth="1"/>
    <col min="11785" max="11785" width="11.42578125" style="1"/>
    <col min="11786" max="11786" width="20.7109375" style="1" customWidth="1"/>
    <col min="11787" max="11787" width="33.42578125" style="1" customWidth="1"/>
    <col min="11788" max="11788" width="15.42578125" style="1" customWidth="1"/>
    <col min="11789" max="12029" width="11.42578125" style="1"/>
    <col min="12030" max="12030" width="12.7109375" style="1" customWidth="1"/>
    <col min="12031" max="12031" width="19" style="1" customWidth="1"/>
    <col min="12032" max="12033" width="11.42578125" style="1"/>
    <col min="12034" max="12034" width="8.5703125" style="1" customWidth="1"/>
    <col min="12035" max="12036" width="11.42578125" style="1"/>
    <col min="12037" max="12037" width="11.5703125" style="1" bestFit="1" customWidth="1"/>
    <col min="12038" max="12038" width="8.28515625" style="1" customWidth="1"/>
    <col min="12039" max="12039" width="23" style="1" customWidth="1"/>
    <col min="12040" max="12040" width="13.85546875" style="1" customWidth="1"/>
    <col min="12041" max="12041" width="11.42578125" style="1"/>
    <col min="12042" max="12042" width="20.7109375" style="1" customWidth="1"/>
    <col min="12043" max="12043" width="33.42578125" style="1" customWidth="1"/>
    <col min="12044" max="12044" width="15.42578125" style="1" customWidth="1"/>
    <col min="12045" max="12285" width="11.42578125" style="1"/>
    <col min="12286" max="12286" width="12.7109375" style="1" customWidth="1"/>
    <col min="12287" max="12287" width="19" style="1" customWidth="1"/>
    <col min="12288" max="12289" width="11.42578125" style="1"/>
    <col min="12290" max="12290" width="8.5703125" style="1" customWidth="1"/>
    <col min="12291" max="12292" width="11.42578125" style="1"/>
    <col min="12293" max="12293" width="11.5703125" style="1" bestFit="1" customWidth="1"/>
    <col min="12294" max="12294" width="8.28515625" style="1" customWidth="1"/>
    <col min="12295" max="12295" width="23" style="1" customWidth="1"/>
    <col min="12296" max="12296" width="13.85546875" style="1" customWidth="1"/>
    <col min="12297" max="12297" width="11.42578125" style="1"/>
    <col min="12298" max="12298" width="20.7109375" style="1" customWidth="1"/>
    <col min="12299" max="12299" width="33.42578125" style="1" customWidth="1"/>
    <col min="12300" max="12300" width="15.42578125" style="1" customWidth="1"/>
    <col min="12301" max="12541" width="11.42578125" style="1"/>
    <col min="12542" max="12542" width="12.7109375" style="1" customWidth="1"/>
    <col min="12543" max="12543" width="19" style="1" customWidth="1"/>
    <col min="12544" max="12545" width="11.42578125" style="1"/>
    <col min="12546" max="12546" width="8.5703125" style="1" customWidth="1"/>
    <col min="12547" max="12548" width="11.42578125" style="1"/>
    <col min="12549" max="12549" width="11.5703125" style="1" bestFit="1" customWidth="1"/>
    <col min="12550" max="12550" width="8.28515625" style="1" customWidth="1"/>
    <col min="12551" max="12551" width="23" style="1" customWidth="1"/>
    <col min="12552" max="12552" width="13.85546875" style="1" customWidth="1"/>
    <col min="12553" max="12553" width="11.42578125" style="1"/>
    <col min="12554" max="12554" width="20.7109375" style="1" customWidth="1"/>
    <col min="12555" max="12555" width="33.42578125" style="1" customWidth="1"/>
    <col min="12556" max="12556" width="15.42578125" style="1" customWidth="1"/>
    <col min="12557" max="12797" width="11.42578125" style="1"/>
    <col min="12798" max="12798" width="12.7109375" style="1" customWidth="1"/>
    <col min="12799" max="12799" width="19" style="1" customWidth="1"/>
    <col min="12800" max="12801" width="11.42578125" style="1"/>
    <col min="12802" max="12802" width="8.5703125" style="1" customWidth="1"/>
    <col min="12803" max="12804" width="11.42578125" style="1"/>
    <col min="12805" max="12805" width="11.5703125" style="1" bestFit="1" customWidth="1"/>
    <col min="12806" max="12806" width="8.28515625" style="1" customWidth="1"/>
    <col min="12807" max="12807" width="23" style="1" customWidth="1"/>
    <col min="12808" max="12808" width="13.85546875" style="1" customWidth="1"/>
    <col min="12809" max="12809" width="11.42578125" style="1"/>
    <col min="12810" max="12810" width="20.7109375" style="1" customWidth="1"/>
    <col min="12811" max="12811" width="33.42578125" style="1" customWidth="1"/>
    <col min="12812" max="12812" width="15.42578125" style="1" customWidth="1"/>
    <col min="12813" max="13053" width="11.42578125" style="1"/>
    <col min="13054" max="13054" width="12.7109375" style="1" customWidth="1"/>
    <col min="13055" max="13055" width="19" style="1" customWidth="1"/>
    <col min="13056" max="13057" width="11.42578125" style="1"/>
    <col min="13058" max="13058" width="8.5703125" style="1" customWidth="1"/>
    <col min="13059" max="13060" width="11.42578125" style="1"/>
    <col min="13061" max="13061" width="11.5703125" style="1" bestFit="1" customWidth="1"/>
    <col min="13062" max="13062" width="8.28515625" style="1" customWidth="1"/>
    <col min="13063" max="13063" width="23" style="1" customWidth="1"/>
    <col min="13064" max="13064" width="13.85546875" style="1" customWidth="1"/>
    <col min="13065" max="13065" width="11.42578125" style="1"/>
    <col min="13066" max="13066" width="20.7109375" style="1" customWidth="1"/>
    <col min="13067" max="13067" width="33.42578125" style="1" customWidth="1"/>
    <col min="13068" max="13068" width="15.42578125" style="1" customWidth="1"/>
    <col min="13069" max="13309" width="11.42578125" style="1"/>
    <col min="13310" max="13310" width="12.7109375" style="1" customWidth="1"/>
    <col min="13311" max="13311" width="19" style="1" customWidth="1"/>
    <col min="13312" max="13313" width="11.42578125" style="1"/>
    <col min="13314" max="13314" width="8.5703125" style="1" customWidth="1"/>
    <col min="13315" max="13316" width="11.42578125" style="1"/>
    <col min="13317" max="13317" width="11.5703125" style="1" bestFit="1" customWidth="1"/>
    <col min="13318" max="13318" width="8.28515625" style="1" customWidth="1"/>
    <col min="13319" max="13319" width="23" style="1" customWidth="1"/>
    <col min="13320" max="13320" width="13.85546875" style="1" customWidth="1"/>
    <col min="13321" max="13321" width="11.42578125" style="1"/>
    <col min="13322" max="13322" width="20.7109375" style="1" customWidth="1"/>
    <col min="13323" max="13323" width="33.42578125" style="1" customWidth="1"/>
    <col min="13324" max="13324" width="15.42578125" style="1" customWidth="1"/>
    <col min="13325" max="13565" width="11.42578125" style="1"/>
    <col min="13566" max="13566" width="12.7109375" style="1" customWidth="1"/>
    <col min="13567" max="13567" width="19" style="1" customWidth="1"/>
    <col min="13568" max="13569" width="11.42578125" style="1"/>
    <col min="13570" max="13570" width="8.5703125" style="1" customWidth="1"/>
    <col min="13571" max="13572" width="11.42578125" style="1"/>
    <col min="13573" max="13573" width="11.5703125" style="1" bestFit="1" customWidth="1"/>
    <col min="13574" max="13574" width="8.28515625" style="1" customWidth="1"/>
    <col min="13575" max="13575" width="23" style="1" customWidth="1"/>
    <col min="13576" max="13576" width="13.85546875" style="1" customWidth="1"/>
    <col min="13577" max="13577" width="11.42578125" style="1"/>
    <col min="13578" max="13578" width="20.7109375" style="1" customWidth="1"/>
    <col min="13579" max="13579" width="33.42578125" style="1" customWidth="1"/>
    <col min="13580" max="13580" width="15.42578125" style="1" customWidth="1"/>
    <col min="13581" max="13821" width="11.42578125" style="1"/>
    <col min="13822" max="13822" width="12.7109375" style="1" customWidth="1"/>
    <col min="13823" max="13823" width="19" style="1" customWidth="1"/>
    <col min="13824" max="13825" width="11.42578125" style="1"/>
    <col min="13826" max="13826" width="8.5703125" style="1" customWidth="1"/>
    <col min="13827" max="13828" width="11.42578125" style="1"/>
    <col min="13829" max="13829" width="11.5703125" style="1" bestFit="1" customWidth="1"/>
    <col min="13830" max="13830" width="8.28515625" style="1" customWidth="1"/>
    <col min="13831" max="13831" width="23" style="1" customWidth="1"/>
    <col min="13832" max="13832" width="13.85546875" style="1" customWidth="1"/>
    <col min="13833" max="13833" width="11.42578125" style="1"/>
    <col min="13834" max="13834" width="20.7109375" style="1" customWidth="1"/>
    <col min="13835" max="13835" width="33.42578125" style="1" customWidth="1"/>
    <col min="13836" max="13836" width="15.42578125" style="1" customWidth="1"/>
    <col min="13837" max="14077" width="11.42578125" style="1"/>
    <col min="14078" max="14078" width="12.7109375" style="1" customWidth="1"/>
    <col min="14079" max="14079" width="19" style="1" customWidth="1"/>
    <col min="14080" max="14081" width="11.42578125" style="1"/>
    <col min="14082" max="14082" width="8.5703125" style="1" customWidth="1"/>
    <col min="14083" max="14084" width="11.42578125" style="1"/>
    <col min="14085" max="14085" width="11.5703125" style="1" bestFit="1" customWidth="1"/>
    <col min="14086" max="14086" width="8.28515625" style="1" customWidth="1"/>
    <col min="14087" max="14087" width="23" style="1" customWidth="1"/>
    <col min="14088" max="14088" width="13.85546875" style="1" customWidth="1"/>
    <col min="14089" max="14089" width="11.42578125" style="1"/>
    <col min="14090" max="14090" width="20.7109375" style="1" customWidth="1"/>
    <col min="14091" max="14091" width="33.42578125" style="1" customWidth="1"/>
    <col min="14092" max="14092" width="15.42578125" style="1" customWidth="1"/>
    <col min="14093" max="14333" width="11.42578125" style="1"/>
    <col min="14334" max="14334" width="12.7109375" style="1" customWidth="1"/>
    <col min="14335" max="14335" width="19" style="1" customWidth="1"/>
    <col min="14336" max="14337" width="11.42578125" style="1"/>
    <col min="14338" max="14338" width="8.5703125" style="1" customWidth="1"/>
    <col min="14339" max="14340" width="11.42578125" style="1"/>
    <col min="14341" max="14341" width="11.5703125" style="1" bestFit="1" customWidth="1"/>
    <col min="14342" max="14342" width="8.28515625" style="1" customWidth="1"/>
    <col min="14343" max="14343" width="23" style="1" customWidth="1"/>
    <col min="14344" max="14344" width="13.85546875" style="1" customWidth="1"/>
    <col min="14345" max="14345" width="11.42578125" style="1"/>
    <col min="14346" max="14346" width="20.7109375" style="1" customWidth="1"/>
    <col min="14347" max="14347" width="33.42578125" style="1" customWidth="1"/>
    <col min="14348" max="14348" width="15.42578125" style="1" customWidth="1"/>
    <col min="14349" max="14589" width="11.42578125" style="1"/>
    <col min="14590" max="14590" width="12.7109375" style="1" customWidth="1"/>
    <col min="14591" max="14591" width="19" style="1" customWidth="1"/>
    <col min="14592" max="14593" width="11.42578125" style="1"/>
    <col min="14594" max="14594" width="8.5703125" style="1" customWidth="1"/>
    <col min="14595" max="14596" width="11.42578125" style="1"/>
    <col min="14597" max="14597" width="11.5703125" style="1" bestFit="1" customWidth="1"/>
    <col min="14598" max="14598" width="8.28515625" style="1" customWidth="1"/>
    <col min="14599" max="14599" width="23" style="1" customWidth="1"/>
    <col min="14600" max="14600" width="13.85546875" style="1" customWidth="1"/>
    <col min="14601" max="14601" width="11.42578125" style="1"/>
    <col min="14602" max="14602" width="20.7109375" style="1" customWidth="1"/>
    <col min="14603" max="14603" width="33.42578125" style="1" customWidth="1"/>
    <col min="14604" max="14604" width="15.42578125" style="1" customWidth="1"/>
    <col min="14605" max="14845" width="11.42578125" style="1"/>
    <col min="14846" max="14846" width="12.7109375" style="1" customWidth="1"/>
    <col min="14847" max="14847" width="19" style="1" customWidth="1"/>
    <col min="14848" max="14849" width="11.42578125" style="1"/>
    <col min="14850" max="14850" width="8.5703125" style="1" customWidth="1"/>
    <col min="14851" max="14852" width="11.42578125" style="1"/>
    <col min="14853" max="14853" width="11.5703125" style="1" bestFit="1" customWidth="1"/>
    <col min="14854" max="14854" width="8.28515625" style="1" customWidth="1"/>
    <col min="14855" max="14855" width="23" style="1" customWidth="1"/>
    <col min="14856" max="14856" width="13.85546875" style="1" customWidth="1"/>
    <col min="14857" max="14857" width="11.42578125" style="1"/>
    <col min="14858" max="14858" width="20.7109375" style="1" customWidth="1"/>
    <col min="14859" max="14859" width="33.42578125" style="1" customWidth="1"/>
    <col min="14860" max="14860" width="15.42578125" style="1" customWidth="1"/>
    <col min="14861" max="15101" width="11.42578125" style="1"/>
    <col min="15102" max="15102" width="12.7109375" style="1" customWidth="1"/>
    <col min="15103" max="15103" width="19" style="1" customWidth="1"/>
    <col min="15104" max="15105" width="11.42578125" style="1"/>
    <col min="15106" max="15106" width="8.5703125" style="1" customWidth="1"/>
    <col min="15107" max="15108" width="11.42578125" style="1"/>
    <col min="15109" max="15109" width="11.5703125" style="1" bestFit="1" customWidth="1"/>
    <col min="15110" max="15110" width="8.28515625" style="1" customWidth="1"/>
    <col min="15111" max="15111" width="23" style="1" customWidth="1"/>
    <col min="15112" max="15112" width="13.85546875" style="1" customWidth="1"/>
    <col min="15113" max="15113" width="11.42578125" style="1"/>
    <col min="15114" max="15114" width="20.7109375" style="1" customWidth="1"/>
    <col min="15115" max="15115" width="33.42578125" style="1" customWidth="1"/>
    <col min="15116" max="15116" width="15.42578125" style="1" customWidth="1"/>
    <col min="15117" max="15357" width="11.42578125" style="1"/>
    <col min="15358" max="15358" width="12.7109375" style="1" customWidth="1"/>
    <col min="15359" max="15359" width="19" style="1" customWidth="1"/>
    <col min="15360" max="15361" width="11.42578125" style="1"/>
    <col min="15362" max="15362" width="8.5703125" style="1" customWidth="1"/>
    <col min="15363" max="15364" width="11.42578125" style="1"/>
    <col min="15365" max="15365" width="11.5703125" style="1" bestFit="1" customWidth="1"/>
    <col min="15366" max="15366" width="8.28515625" style="1" customWidth="1"/>
    <col min="15367" max="15367" width="23" style="1" customWidth="1"/>
    <col min="15368" max="15368" width="13.85546875" style="1" customWidth="1"/>
    <col min="15369" max="15369" width="11.42578125" style="1"/>
    <col min="15370" max="15370" width="20.7109375" style="1" customWidth="1"/>
    <col min="15371" max="15371" width="33.42578125" style="1" customWidth="1"/>
    <col min="15372" max="15372" width="15.42578125" style="1" customWidth="1"/>
    <col min="15373" max="15613" width="11.42578125" style="1"/>
    <col min="15614" max="15614" width="12.7109375" style="1" customWidth="1"/>
    <col min="15615" max="15615" width="19" style="1" customWidth="1"/>
    <col min="15616" max="15617" width="11.42578125" style="1"/>
    <col min="15618" max="15618" width="8.5703125" style="1" customWidth="1"/>
    <col min="15619" max="15620" width="11.42578125" style="1"/>
    <col min="15621" max="15621" width="11.5703125" style="1" bestFit="1" customWidth="1"/>
    <col min="15622" max="15622" width="8.28515625" style="1" customWidth="1"/>
    <col min="15623" max="15623" width="23" style="1" customWidth="1"/>
    <col min="15624" max="15624" width="13.85546875" style="1" customWidth="1"/>
    <col min="15625" max="15625" width="11.42578125" style="1"/>
    <col min="15626" max="15626" width="20.7109375" style="1" customWidth="1"/>
    <col min="15627" max="15627" width="33.42578125" style="1" customWidth="1"/>
    <col min="15628" max="15628" width="15.42578125" style="1" customWidth="1"/>
    <col min="15629" max="15869" width="11.42578125" style="1"/>
    <col min="15870" max="15870" width="12.7109375" style="1" customWidth="1"/>
    <col min="15871" max="15871" width="19" style="1" customWidth="1"/>
    <col min="15872" max="15873" width="11.42578125" style="1"/>
    <col min="15874" max="15874" width="8.5703125" style="1" customWidth="1"/>
    <col min="15875" max="15876" width="11.42578125" style="1"/>
    <col min="15877" max="15877" width="11.5703125" style="1" bestFit="1" customWidth="1"/>
    <col min="15878" max="15878" width="8.28515625" style="1" customWidth="1"/>
    <col min="15879" max="15879" width="23" style="1" customWidth="1"/>
    <col min="15880" max="15880" width="13.85546875" style="1" customWidth="1"/>
    <col min="15881" max="15881" width="11.42578125" style="1"/>
    <col min="15882" max="15882" width="20.7109375" style="1" customWidth="1"/>
    <col min="15883" max="15883" width="33.42578125" style="1" customWidth="1"/>
    <col min="15884" max="15884" width="15.42578125" style="1" customWidth="1"/>
    <col min="15885" max="16125" width="11.42578125" style="1"/>
    <col min="16126" max="16126" width="12.7109375" style="1" customWidth="1"/>
    <col min="16127" max="16127" width="19" style="1" customWidth="1"/>
    <col min="16128" max="16129" width="11.42578125" style="1"/>
    <col min="16130" max="16130" width="8.5703125" style="1" customWidth="1"/>
    <col min="16131" max="16132" width="11.42578125" style="1"/>
    <col min="16133" max="16133" width="11.5703125" style="1" bestFit="1" customWidth="1"/>
    <col min="16134" max="16134" width="8.28515625" style="1" customWidth="1"/>
    <col min="16135" max="16135" width="23" style="1" customWidth="1"/>
    <col min="16136" max="16136" width="13.85546875" style="1" customWidth="1"/>
    <col min="16137" max="16137" width="11.42578125" style="1"/>
    <col min="16138" max="16138" width="20.7109375" style="1" customWidth="1"/>
    <col min="16139" max="16139" width="33.42578125" style="1" customWidth="1"/>
    <col min="16140" max="16140" width="15.42578125" style="1" customWidth="1"/>
    <col min="16141" max="16384" width="11.42578125" style="1"/>
  </cols>
  <sheetData>
    <row r="1" spans="2:19" hidden="1" x14ac:dyDescent="0.2"/>
    <row r="2" spans="2:19" hidden="1" x14ac:dyDescent="0.2">
      <c r="D2" s="1" t="s">
        <v>74</v>
      </c>
      <c r="E2" s="46" t="str">
        <f>'Données à saisir'!B10</f>
        <v>Septembre 2017</v>
      </c>
    </row>
    <row r="3" spans="2:19" ht="13.5" thickBot="1" x14ac:dyDescent="0.25"/>
    <row r="4" spans="2:19" ht="23.25" customHeight="1" thickBot="1" x14ac:dyDescent="0.35">
      <c r="B4" s="3"/>
      <c r="C4" s="4"/>
      <c r="D4" s="4"/>
      <c r="E4" s="4"/>
      <c r="F4" s="4"/>
      <c r="G4" s="4"/>
      <c r="H4" s="4"/>
      <c r="I4" s="4"/>
      <c r="J4" s="4"/>
      <c r="K4" s="4"/>
      <c r="L4" s="5"/>
      <c r="N4" s="121" t="s">
        <v>636</v>
      </c>
    </row>
    <row r="5" spans="2:19" ht="18.75" x14ac:dyDescent="0.3">
      <c r="B5" s="6"/>
      <c r="C5" s="45" t="s">
        <v>8</v>
      </c>
      <c r="G5" s="193" t="s">
        <v>7</v>
      </c>
      <c r="H5" s="194"/>
      <c r="I5" s="194"/>
      <c r="J5" s="194"/>
      <c r="K5" s="195"/>
      <c r="L5" s="7"/>
      <c r="N5" s="122" t="s">
        <v>638</v>
      </c>
    </row>
    <row r="6" spans="2:19" s="8" customFormat="1" x14ac:dyDescent="0.2">
      <c r="B6" s="9"/>
      <c r="D6" s="8" t="str">
        <f>'Données à saisir'!B27</f>
        <v>Larnaudie SAS</v>
      </c>
      <c r="G6" s="196"/>
      <c r="H6" s="197"/>
      <c r="I6" s="197"/>
      <c r="J6" s="197"/>
      <c r="K6" s="198"/>
      <c r="L6" s="10"/>
    </row>
    <row r="7" spans="2:19" s="8" customFormat="1" ht="15.75" thickBot="1" x14ac:dyDescent="0.3">
      <c r="B7" s="9"/>
      <c r="C7" s="30"/>
      <c r="D7" s="8" t="str">
        <f>'Données à saisir'!B28</f>
        <v>44 bld Lestournel</v>
      </c>
      <c r="E7" s="30"/>
      <c r="F7" s="30"/>
      <c r="G7" s="199"/>
      <c r="H7" s="200"/>
      <c r="I7" s="200"/>
      <c r="J7" s="200"/>
      <c r="K7" s="201"/>
      <c r="L7" s="10"/>
      <c r="M7" s="12"/>
    </row>
    <row r="8" spans="2:19" s="8" customFormat="1" ht="32.25" customHeight="1" x14ac:dyDescent="0.2">
      <c r="B8" s="9"/>
      <c r="C8" s="11"/>
      <c r="D8" s="113" t="str">
        <f>'Données à saisir'!B29&amp;" "&amp;'Données à saisir'!B30</f>
        <v>75001 Paris</v>
      </c>
      <c r="E8" s="11"/>
      <c r="F8" s="11"/>
      <c r="G8" s="11"/>
      <c r="H8" s="11"/>
      <c r="I8" s="11"/>
      <c r="J8" s="11"/>
      <c r="K8" s="11"/>
      <c r="L8" s="13"/>
      <c r="M8" s="12"/>
      <c r="O8" s="183" t="s">
        <v>639</v>
      </c>
      <c r="P8" s="184"/>
      <c r="Q8" s="184"/>
      <c r="R8" s="184"/>
      <c r="S8" s="185"/>
    </row>
    <row r="9" spans="2:19" ht="18" customHeight="1" x14ac:dyDescent="0.2">
      <c r="B9" s="6"/>
      <c r="C9" s="123" t="s">
        <v>654</v>
      </c>
      <c r="D9" s="124"/>
      <c r="E9" s="124"/>
      <c r="F9" s="2"/>
      <c r="G9" s="214" t="str">
        <f>'Données à saisir'!B18</f>
        <v>Jacques Dupont</v>
      </c>
      <c r="H9" s="215"/>
      <c r="I9" s="215"/>
      <c r="J9" s="125"/>
      <c r="K9" s="126"/>
      <c r="L9" s="32"/>
      <c r="M9" s="15"/>
      <c r="N9" s="15"/>
      <c r="O9" s="186"/>
      <c r="P9" s="187"/>
      <c r="Q9" s="187"/>
      <c r="R9" s="187"/>
      <c r="S9" s="188"/>
    </row>
    <row r="10" spans="2:19" s="16" customFormat="1" ht="18" customHeight="1" x14ac:dyDescent="0.2">
      <c r="B10" s="31"/>
      <c r="C10" s="216" t="str">
        <f>'Données à saisir'!B38</f>
        <v>URSSAF de Paris, 3 Rue de Tolbiac, 75013 Paris</v>
      </c>
      <c r="D10" s="216"/>
      <c r="E10" s="216"/>
      <c r="F10" s="217"/>
      <c r="G10" s="127" t="str">
        <f>'Données à saisir'!B19</f>
        <v>28 rue des Coquelicots</v>
      </c>
      <c r="H10" s="128"/>
      <c r="I10" s="128"/>
      <c r="J10" s="128"/>
      <c r="K10" s="129"/>
      <c r="L10" s="32"/>
      <c r="M10" s="17"/>
      <c r="N10" s="17"/>
      <c r="O10" s="186"/>
      <c r="P10" s="187"/>
      <c r="Q10" s="187"/>
      <c r="R10" s="187"/>
      <c r="S10" s="188"/>
    </row>
    <row r="11" spans="2:19" s="16" customFormat="1" ht="18" customHeight="1" x14ac:dyDescent="0.2">
      <c r="B11" s="31"/>
      <c r="C11" s="123" t="s">
        <v>23</v>
      </c>
      <c r="D11" s="128" t="str">
        <f>'Données à saisir'!B35</f>
        <v>01225855452523365222</v>
      </c>
      <c r="E11" s="128"/>
      <c r="F11" s="128"/>
      <c r="G11" s="130" t="str">
        <f>'Données à saisir'!B20&amp;" "&amp;'Données à saisir'!B21</f>
        <v>75001 Paris</v>
      </c>
      <c r="H11" s="128"/>
      <c r="I11" s="128"/>
      <c r="J11" s="128"/>
      <c r="K11" s="129"/>
      <c r="L11" s="32"/>
      <c r="M11" s="17"/>
      <c r="N11" s="17"/>
      <c r="O11" s="186"/>
      <c r="P11" s="187"/>
      <c r="Q11" s="187"/>
      <c r="R11" s="187"/>
      <c r="S11" s="188"/>
    </row>
    <row r="12" spans="2:19" s="16" customFormat="1" ht="18" customHeight="1" x14ac:dyDescent="0.2">
      <c r="B12" s="31"/>
      <c r="C12" s="123" t="s">
        <v>24</v>
      </c>
      <c r="D12" s="128" t="str">
        <f>'Données à saisir'!B36</f>
        <v>244 245 889 00014</v>
      </c>
      <c r="E12" s="128"/>
      <c r="F12" s="128"/>
      <c r="G12" s="130" t="str">
        <f>"Numéro de SS : "&amp;'Données à saisir'!B22</f>
        <v>Numéro de SS : 2 12 25 25 25 25 25 25 25 255</v>
      </c>
      <c r="H12" s="128"/>
      <c r="I12" s="128"/>
      <c r="J12" s="128"/>
      <c r="K12" s="129"/>
      <c r="L12" s="32"/>
      <c r="M12" s="17"/>
      <c r="N12" s="17"/>
      <c r="O12" s="186"/>
      <c r="P12" s="187"/>
      <c r="Q12" s="187"/>
      <c r="R12" s="187"/>
      <c r="S12" s="188"/>
    </row>
    <row r="13" spans="2:19" s="16" customFormat="1" ht="18" customHeight="1" x14ac:dyDescent="0.2">
      <c r="B13" s="31"/>
      <c r="C13" s="123" t="s">
        <v>25</v>
      </c>
      <c r="D13" s="128" t="str">
        <f>'Données à saisir'!B37</f>
        <v>4578Z</v>
      </c>
      <c r="E13" s="128"/>
      <c r="F13" s="128"/>
      <c r="G13" s="131"/>
      <c r="H13" s="132"/>
      <c r="I13" s="132"/>
      <c r="J13" s="132"/>
      <c r="K13" s="133"/>
      <c r="L13" s="32"/>
      <c r="M13" s="17" t="s">
        <v>0</v>
      </c>
      <c r="N13" s="17"/>
      <c r="O13" s="186"/>
      <c r="P13" s="187"/>
      <c r="Q13" s="187"/>
      <c r="R13" s="187"/>
      <c r="S13" s="188"/>
    </row>
    <row r="14" spans="2:19" s="16" customFormat="1" ht="18" customHeight="1" x14ac:dyDescent="0.2">
      <c r="B14" s="31"/>
      <c r="C14" s="123" t="s">
        <v>51</v>
      </c>
      <c r="D14" s="134" t="str">
        <f>'Données à saisir'!B30</f>
        <v>Paris</v>
      </c>
      <c r="E14" s="1"/>
      <c r="F14" s="135"/>
      <c r="G14" s="135"/>
      <c r="H14" s="135"/>
      <c r="I14" s="135"/>
      <c r="J14" s="135"/>
      <c r="K14" s="136"/>
      <c r="L14" s="32"/>
      <c r="M14" s="17"/>
      <c r="N14" s="17"/>
      <c r="O14" s="186"/>
      <c r="P14" s="187"/>
      <c r="Q14" s="187"/>
      <c r="R14" s="187"/>
      <c r="S14" s="188"/>
    </row>
    <row r="15" spans="2:19" s="16" customFormat="1" ht="18" customHeight="1" x14ac:dyDescent="0.2">
      <c r="B15" s="31"/>
      <c r="C15" s="123" t="s">
        <v>26</v>
      </c>
      <c r="D15" s="134" t="str">
        <f>VLOOKUP($E$2,'Données à saisir'!$F$2:$H$17,3,0)</f>
        <v>30/09/2017</v>
      </c>
      <c r="E15" s="1"/>
      <c r="F15" s="135"/>
      <c r="G15" s="135"/>
      <c r="H15" s="135"/>
      <c r="I15" s="135"/>
      <c r="J15" s="135"/>
      <c r="K15" s="136"/>
      <c r="L15" s="32"/>
      <c r="M15" s="17"/>
      <c r="N15" s="17"/>
      <c r="O15" s="186"/>
      <c r="P15" s="187"/>
      <c r="Q15" s="187"/>
      <c r="R15" s="187"/>
      <c r="S15" s="188"/>
    </row>
    <row r="16" spans="2:19" s="16" customFormat="1" ht="18" customHeight="1" x14ac:dyDescent="0.2">
      <c r="B16" s="31"/>
      <c r="C16" s="123" t="s">
        <v>53</v>
      </c>
      <c r="D16" s="134" t="str">
        <f>VLOOKUP($E$2,'Données à saisir'!$F$2:$H$17,2,0)</f>
        <v>du 01/09/2017 au 30/09/2017</v>
      </c>
      <c r="E16" s="1"/>
      <c r="F16" s="135"/>
      <c r="G16" s="135"/>
      <c r="H16" s="135"/>
      <c r="I16" s="135"/>
      <c r="J16" s="135"/>
      <c r="K16" s="136"/>
      <c r="L16" s="32"/>
      <c r="M16" s="17"/>
      <c r="N16" s="17"/>
      <c r="O16" s="186"/>
      <c r="P16" s="187"/>
      <c r="Q16" s="187"/>
      <c r="R16" s="187"/>
      <c r="S16" s="188"/>
    </row>
    <row r="17" spans="2:19" s="16" customFormat="1" ht="18" customHeight="1" thickBot="1" x14ac:dyDescent="0.25">
      <c r="B17" s="31"/>
      <c r="C17" s="123" t="s">
        <v>54</v>
      </c>
      <c r="D17" s="134" t="str">
        <f>'Données à saisir'!B23</f>
        <v>Président</v>
      </c>
      <c r="E17" s="1"/>
      <c r="F17" s="135"/>
      <c r="G17" s="135"/>
      <c r="H17" s="135"/>
      <c r="I17" s="135"/>
      <c r="J17" s="135"/>
      <c r="K17" s="136"/>
      <c r="L17" s="32"/>
      <c r="M17" s="17"/>
      <c r="N17" s="17"/>
      <c r="O17" s="189"/>
      <c r="P17" s="190"/>
      <c r="Q17" s="190"/>
      <c r="R17" s="190"/>
      <c r="S17" s="191"/>
    </row>
    <row r="18" spans="2:19" s="16" customFormat="1" ht="18" customHeight="1" x14ac:dyDescent="0.2">
      <c r="B18" s="31"/>
      <c r="C18" s="123"/>
      <c r="D18" s="134"/>
      <c r="E18" s="1"/>
      <c r="F18" s="135"/>
      <c r="G18" s="135"/>
      <c r="H18" s="135"/>
      <c r="I18" s="135"/>
      <c r="J18" s="135"/>
      <c r="K18" s="136"/>
      <c r="L18" s="32"/>
      <c r="M18" s="17"/>
      <c r="N18" s="17"/>
      <c r="O18" s="17"/>
      <c r="P18" s="17"/>
    </row>
    <row r="19" spans="2:19" s="16" customFormat="1" x14ac:dyDescent="0.2">
      <c r="B19" s="31"/>
      <c r="C19" s="137"/>
      <c r="D19" s="213"/>
      <c r="E19" s="213"/>
      <c r="F19" s="213"/>
      <c r="G19" s="213"/>
      <c r="H19" s="8"/>
      <c r="I19" s="138"/>
      <c r="J19" s="138"/>
      <c r="K19" s="139"/>
      <c r="L19" s="32"/>
      <c r="M19" s="17" t="s">
        <v>1</v>
      </c>
      <c r="N19" s="17"/>
      <c r="O19" s="17"/>
      <c r="P19" s="17"/>
    </row>
    <row r="20" spans="2:19" s="16" customFormat="1" ht="18" customHeight="1" x14ac:dyDescent="0.2">
      <c r="B20" s="31"/>
      <c r="C20" s="202" t="s">
        <v>75</v>
      </c>
      <c r="D20" s="140"/>
      <c r="E20" s="140"/>
      <c r="F20" s="204" t="s">
        <v>76</v>
      </c>
      <c r="G20" s="204" t="s">
        <v>77</v>
      </c>
      <c r="H20" s="206" t="s">
        <v>78</v>
      </c>
      <c r="I20" s="138"/>
      <c r="J20" s="208" t="s">
        <v>82</v>
      </c>
      <c r="K20" s="209"/>
      <c r="L20" s="32"/>
      <c r="M20" s="17"/>
      <c r="N20" s="17"/>
      <c r="O20" s="17"/>
      <c r="P20" s="17"/>
    </row>
    <row r="21" spans="2:19" s="50" customFormat="1" x14ac:dyDescent="0.25">
      <c r="B21" s="47"/>
      <c r="C21" s="203"/>
      <c r="D21" s="93"/>
      <c r="E21" s="94"/>
      <c r="F21" s="205"/>
      <c r="G21" s="205"/>
      <c r="H21" s="207"/>
      <c r="I21" s="49"/>
      <c r="J21" s="91" t="s">
        <v>3</v>
      </c>
      <c r="K21" s="92" t="s">
        <v>81</v>
      </c>
      <c r="L21" s="48"/>
      <c r="M21" s="49"/>
    </row>
    <row r="22" spans="2:19" x14ac:dyDescent="0.2">
      <c r="B22" s="6"/>
      <c r="C22" s="77"/>
      <c r="D22" s="78"/>
      <c r="E22" s="79"/>
      <c r="F22" s="79"/>
      <c r="G22" s="210"/>
      <c r="H22" s="211"/>
      <c r="J22" s="65"/>
      <c r="K22" s="66"/>
      <c r="L22" s="7"/>
      <c r="M22" s="15" t="s">
        <v>2</v>
      </c>
    </row>
    <row r="23" spans="2:19" ht="15" customHeight="1" x14ac:dyDescent="0.2">
      <c r="B23" s="6"/>
      <c r="C23" s="80" t="s">
        <v>79</v>
      </c>
      <c r="D23" s="18"/>
      <c r="G23" s="2"/>
      <c r="H23" s="81">
        <f>'Données à saisir'!B12</f>
        <v>2500</v>
      </c>
      <c r="J23" s="67"/>
      <c r="K23" s="68"/>
      <c r="L23" s="7"/>
      <c r="M23" s="15"/>
    </row>
    <row r="24" spans="2:19" ht="15" customHeight="1" x14ac:dyDescent="0.2">
      <c r="B24" s="6"/>
      <c r="C24" s="80"/>
      <c r="D24" s="18"/>
      <c r="G24" s="2"/>
      <c r="H24" s="82"/>
      <c r="J24" s="67"/>
      <c r="K24" s="68"/>
      <c r="L24" s="7"/>
      <c r="M24" s="15"/>
      <c r="N24" s="55" t="s">
        <v>635</v>
      </c>
    </row>
    <row r="25" spans="2:19" ht="15" customHeight="1" x14ac:dyDescent="0.2">
      <c r="B25" s="6"/>
      <c r="C25" s="103" t="s">
        <v>80</v>
      </c>
      <c r="D25" s="18"/>
      <c r="G25" s="2"/>
      <c r="H25" s="82"/>
      <c r="J25" s="67"/>
      <c r="K25" s="68"/>
      <c r="L25" s="7"/>
      <c r="M25" s="15"/>
      <c r="N25" s="55"/>
    </row>
    <row r="26" spans="2:19" ht="15" customHeight="1" x14ac:dyDescent="0.2">
      <c r="B26" s="6"/>
      <c r="C26" s="80" t="s">
        <v>85</v>
      </c>
      <c r="D26" s="18"/>
      <c r="F26" s="51">
        <f>H23*98.25%+K46+K42</f>
        <v>2533.75</v>
      </c>
      <c r="G26" s="52">
        <v>5.0999999999999997E-2</v>
      </c>
      <c r="H26" s="84">
        <f>F26*G26</f>
        <v>129.22125</v>
      </c>
      <c r="J26" s="69"/>
      <c r="K26" s="70"/>
      <c r="L26" s="33"/>
      <c r="M26" s="15"/>
      <c r="N26" s="54" t="s">
        <v>641</v>
      </c>
    </row>
    <row r="27" spans="2:19" ht="15" customHeight="1" x14ac:dyDescent="0.2">
      <c r="B27" s="6"/>
      <c r="C27" s="80" t="s">
        <v>86</v>
      </c>
      <c r="D27" s="18"/>
      <c r="F27" s="51">
        <f>H23*98.25%+K46+K42</f>
        <v>2533.75</v>
      </c>
      <c r="G27" s="52">
        <v>2.9000000000000001E-2</v>
      </c>
      <c r="H27" s="84">
        <f t="shared" ref="H27:H37" si="0">F27*G27</f>
        <v>73.478750000000005</v>
      </c>
      <c r="J27" s="69"/>
      <c r="K27" s="70"/>
      <c r="L27" s="33"/>
      <c r="M27" s="15"/>
      <c r="N27" s="54" t="s">
        <v>641</v>
      </c>
    </row>
    <row r="28" spans="2:19" ht="15" customHeight="1" x14ac:dyDescent="0.2">
      <c r="B28" s="6"/>
      <c r="C28" s="80" t="s">
        <v>88</v>
      </c>
      <c r="D28" s="18"/>
      <c r="F28" s="51">
        <f>$H$23</f>
        <v>2500</v>
      </c>
      <c r="G28" s="52">
        <f>'Données à saisir'!H31</f>
        <v>7.4999999999999997E-3</v>
      </c>
      <c r="H28" s="84">
        <f t="shared" si="0"/>
        <v>18.75</v>
      </c>
      <c r="J28" s="71">
        <v>0.12889999999999999</v>
      </c>
      <c r="K28" s="70">
        <f>F28*J28</f>
        <v>322.24999999999994</v>
      </c>
      <c r="L28" s="7"/>
      <c r="M28" s="17"/>
      <c r="N28" s="54" t="s">
        <v>642</v>
      </c>
    </row>
    <row r="29" spans="2:19" ht="15" customHeight="1" x14ac:dyDescent="0.2">
      <c r="B29" s="6"/>
      <c r="C29" s="80" t="s">
        <v>4</v>
      </c>
      <c r="F29" s="51">
        <f>$H$23</f>
        <v>2500</v>
      </c>
      <c r="G29" s="53" t="s">
        <v>87</v>
      </c>
      <c r="H29" s="85" t="s">
        <v>87</v>
      </c>
      <c r="J29" s="71">
        <v>3.0000000000000001E-3</v>
      </c>
      <c r="K29" s="70">
        <f t="shared" ref="K29:K39" si="1">F29*J29</f>
        <v>7.5</v>
      </c>
      <c r="L29" s="34"/>
      <c r="M29" s="15"/>
      <c r="N29" s="54" t="s">
        <v>643</v>
      </c>
    </row>
    <row r="30" spans="2:19" ht="15" customHeight="1" x14ac:dyDescent="0.2">
      <c r="B30" s="6"/>
      <c r="C30" s="80" t="s">
        <v>89</v>
      </c>
      <c r="D30" s="18"/>
      <c r="F30" s="51">
        <f>IF($H$23&lt;'Données à saisir'!$H$20,'Bulletin de paie à imprimer'!$H$23,'Données à saisir'!$H$20)</f>
        <v>2500</v>
      </c>
      <c r="G30" s="52">
        <v>6.9000000000000006E-2</v>
      </c>
      <c r="H30" s="84">
        <f t="shared" si="0"/>
        <v>172.50000000000003</v>
      </c>
      <c r="J30" s="71">
        <v>8.5500000000000007E-2</v>
      </c>
      <c r="K30" s="70">
        <f t="shared" si="1"/>
        <v>213.75000000000003</v>
      </c>
      <c r="L30" s="7"/>
      <c r="M30" s="23"/>
      <c r="N30" s="54" t="s">
        <v>644</v>
      </c>
    </row>
    <row r="31" spans="2:19" ht="15" customHeight="1" x14ac:dyDescent="0.2">
      <c r="B31" s="6"/>
      <c r="C31" s="80" t="s">
        <v>90</v>
      </c>
      <c r="D31" s="18"/>
      <c r="F31" s="51">
        <f>$H$23</f>
        <v>2500</v>
      </c>
      <c r="G31" s="52">
        <v>4.0000000000000001E-3</v>
      </c>
      <c r="H31" s="84">
        <f t="shared" si="0"/>
        <v>10</v>
      </c>
      <c r="J31" s="71">
        <v>1.9E-2</v>
      </c>
      <c r="K31" s="70">
        <f t="shared" si="1"/>
        <v>47.5</v>
      </c>
      <c r="L31" s="7"/>
      <c r="M31" s="23"/>
      <c r="N31" s="54" t="s">
        <v>643</v>
      </c>
    </row>
    <row r="32" spans="2:19" ht="15" customHeight="1" x14ac:dyDescent="0.2">
      <c r="B32" s="6"/>
      <c r="C32" s="80" t="s">
        <v>91</v>
      </c>
      <c r="F32" s="51">
        <f>$H$23</f>
        <v>2500</v>
      </c>
      <c r="G32" s="53" t="s">
        <v>87</v>
      </c>
      <c r="H32" s="85" t="s">
        <v>87</v>
      </c>
      <c r="J32" s="71">
        <v>5.2499999999999998E-2</v>
      </c>
      <c r="K32" s="70">
        <f t="shared" si="1"/>
        <v>131.25</v>
      </c>
      <c r="L32" s="7"/>
      <c r="M32" s="15"/>
      <c r="N32" s="54" t="s">
        <v>645</v>
      </c>
    </row>
    <row r="33" spans="2:14" ht="15" customHeight="1" x14ac:dyDescent="0.2">
      <c r="B33" s="6"/>
      <c r="C33" s="80" t="s">
        <v>92</v>
      </c>
      <c r="F33" s="51">
        <f>IF($H$23&lt;'Données à saisir'!$H$20,'Bulletin de paie à imprimer'!$H$23,'Données à saisir'!$H$20)</f>
        <v>2500</v>
      </c>
      <c r="G33" s="53" t="s">
        <v>87</v>
      </c>
      <c r="H33" s="85" t="s">
        <v>87</v>
      </c>
      <c r="J33" s="71">
        <v>1E-3</v>
      </c>
      <c r="K33" s="70">
        <f t="shared" si="1"/>
        <v>2.5</v>
      </c>
      <c r="L33" s="7"/>
      <c r="M33" s="15"/>
      <c r="N33" s="54" t="s">
        <v>644</v>
      </c>
    </row>
    <row r="34" spans="2:14" ht="15" customHeight="1" x14ac:dyDescent="0.2">
      <c r="B34" s="6"/>
      <c r="C34" s="80" t="s">
        <v>93</v>
      </c>
      <c r="F34" s="51">
        <f>$H$23</f>
        <v>2500</v>
      </c>
      <c r="G34" s="53" t="s">
        <v>87</v>
      </c>
      <c r="H34" s="85" t="s">
        <v>87</v>
      </c>
      <c r="J34" s="71">
        <f>'Données à saisir'!B45</f>
        <v>1.0999999999999999E-2</v>
      </c>
      <c r="K34" s="70">
        <f t="shared" si="1"/>
        <v>27.5</v>
      </c>
      <c r="L34" s="7"/>
      <c r="M34" s="15"/>
      <c r="N34" s="54" t="s">
        <v>646</v>
      </c>
    </row>
    <row r="35" spans="2:14" ht="15" customHeight="1" x14ac:dyDescent="0.2">
      <c r="B35" s="6"/>
      <c r="C35" s="80" t="s">
        <v>628</v>
      </c>
      <c r="D35" s="18"/>
      <c r="F35" s="51">
        <f>IF($H$23&lt;'Données à saisir'!$H$20,'Bulletin de paie à imprimer'!$H$23,'Données à saisir'!$H$20)</f>
        <v>2500</v>
      </c>
      <c r="G35" s="52">
        <v>3.1E-2</v>
      </c>
      <c r="H35" s="84">
        <f t="shared" si="0"/>
        <v>77.5</v>
      </c>
      <c r="J35" s="71">
        <v>4.65E-2</v>
      </c>
      <c r="K35" s="70">
        <f t="shared" si="1"/>
        <v>116.25</v>
      </c>
      <c r="L35" s="7"/>
      <c r="M35" s="15"/>
      <c r="N35" s="54" t="s">
        <v>647</v>
      </c>
    </row>
    <row r="36" spans="2:14" ht="15" customHeight="1" x14ac:dyDescent="0.2">
      <c r="B36" s="6"/>
      <c r="C36" s="80" t="s">
        <v>632</v>
      </c>
      <c r="D36" s="18"/>
      <c r="F36" s="51">
        <f>IF($H$23&lt;'Données à saisir'!$H$20,'Bulletin de paie à imprimer'!$H$23,'Données à saisir'!$H$20)</f>
        <v>2500</v>
      </c>
      <c r="G36" s="52">
        <v>8.0000000000000002E-3</v>
      </c>
      <c r="H36" s="84">
        <f t="shared" si="0"/>
        <v>20</v>
      </c>
      <c r="J36" s="71">
        <v>1.2E-2</v>
      </c>
      <c r="K36" s="70">
        <f t="shared" si="1"/>
        <v>30</v>
      </c>
      <c r="L36" s="7"/>
      <c r="M36" s="15"/>
      <c r="N36" s="54" t="s">
        <v>648</v>
      </c>
    </row>
    <row r="37" spans="2:14" ht="15" customHeight="1" x14ac:dyDescent="0.2">
      <c r="B37" s="6"/>
      <c r="C37" s="80" t="s">
        <v>629</v>
      </c>
      <c r="D37" s="18"/>
      <c r="F37" s="51">
        <f>IF((H23-'Données à saisir'!H20)&lt;0,0,H23-'Données à saisir'!H20)</f>
        <v>0</v>
      </c>
      <c r="G37" s="52">
        <f>IF(F37=0,0,7.8%)</f>
        <v>0</v>
      </c>
      <c r="H37" s="84">
        <f t="shared" si="0"/>
        <v>0</v>
      </c>
      <c r="J37" s="71">
        <f>IF(F37=0,0,12.75%)</f>
        <v>0</v>
      </c>
      <c r="K37" s="70">
        <f t="shared" si="1"/>
        <v>0</v>
      </c>
      <c r="L37" s="7"/>
      <c r="M37" s="15"/>
      <c r="N37" s="54" t="s">
        <v>649</v>
      </c>
    </row>
    <row r="38" spans="2:14" ht="15" customHeight="1" x14ac:dyDescent="0.2">
      <c r="B38" s="6"/>
      <c r="C38" s="80" t="s">
        <v>603</v>
      </c>
      <c r="D38" s="18"/>
      <c r="F38" s="51"/>
      <c r="G38" s="52"/>
      <c r="H38" s="84">
        <f>IF($H$23&lt;'Données à saisir'!$H$20,'Données à saisir'!$I$35,IF($H$23&lt;'Données à saisir'!$I$34,'Données à saisir'!$I$35-H37,0))</f>
        <v>26.71</v>
      </c>
      <c r="J38" s="71"/>
      <c r="K38" s="70">
        <f>IF($H$23&lt;'Données à saisir'!$H$20,'Données à saisir'!$I$36,IF($H$23&lt;'Données à saisir'!$I$34,'Données à saisir'!$I$36-K37,0))</f>
        <v>43.67</v>
      </c>
      <c r="L38" s="7"/>
      <c r="M38" s="15"/>
      <c r="N38" s="104" t="s">
        <v>630</v>
      </c>
    </row>
    <row r="39" spans="2:14" ht="15" customHeight="1" x14ac:dyDescent="0.2">
      <c r="B39" s="6"/>
      <c r="C39" s="80" t="s">
        <v>633</v>
      </c>
      <c r="D39" s="18"/>
      <c r="F39" s="51">
        <f>IF((H23-'Données à saisir'!H20)&lt;0,0,H23-'Données à saisir'!H20)</f>
        <v>0</v>
      </c>
      <c r="G39" s="52">
        <f>IF(F39=0,0,0.9%)</f>
        <v>0</v>
      </c>
      <c r="H39" s="84">
        <f t="shared" ref="H39" si="2">F39*G39</f>
        <v>0</v>
      </c>
      <c r="J39" s="71">
        <f>IF(F39=0,0,1.3%)</f>
        <v>0</v>
      </c>
      <c r="K39" s="70">
        <f t="shared" si="1"/>
        <v>0</v>
      </c>
      <c r="L39" s="7"/>
      <c r="M39" s="15"/>
      <c r="N39" s="54" t="s">
        <v>648</v>
      </c>
    </row>
    <row r="40" spans="2:14" ht="15" customHeight="1" x14ac:dyDescent="0.2">
      <c r="B40" s="6"/>
      <c r="C40" s="80" t="s">
        <v>606</v>
      </c>
      <c r="D40" s="18"/>
      <c r="F40" s="51">
        <f>H23</f>
        <v>2500</v>
      </c>
      <c r="G40" s="52">
        <v>1.2999999999999999E-3</v>
      </c>
      <c r="H40" s="84">
        <f t="shared" ref="H40:H41" si="3">F40*G40</f>
        <v>3.25</v>
      </c>
      <c r="J40" s="71">
        <v>2.2000000000000001E-3</v>
      </c>
      <c r="K40" s="70">
        <f t="shared" ref="K40:K44" si="4">F40*J40</f>
        <v>5.5</v>
      </c>
      <c r="L40" s="7"/>
      <c r="M40" s="15"/>
      <c r="N40" s="104" t="s">
        <v>631</v>
      </c>
    </row>
    <row r="41" spans="2:14" ht="15" customHeight="1" x14ac:dyDescent="0.2">
      <c r="B41" s="6"/>
      <c r="C41" s="80" t="s">
        <v>607</v>
      </c>
      <c r="D41" s="18"/>
      <c r="F41" s="51">
        <f>IF($H$23&lt;'Données à saisir'!$H$26,'Bulletin de paie à imprimer'!$H$23,'Données à saisir'!$H$26)</f>
        <v>2500</v>
      </c>
      <c r="G41" s="52">
        <v>2.4000000000000001E-4</v>
      </c>
      <c r="H41" s="84">
        <f t="shared" si="3"/>
        <v>0.6</v>
      </c>
      <c r="J41" s="71">
        <v>3.6000000000000002E-4</v>
      </c>
      <c r="K41" s="70">
        <f t="shared" si="4"/>
        <v>0.9</v>
      </c>
      <c r="L41" s="7"/>
      <c r="M41" s="15"/>
      <c r="N41" s="54" t="s">
        <v>650</v>
      </c>
    </row>
    <row r="42" spans="2:14" ht="15" customHeight="1" x14ac:dyDescent="0.2">
      <c r="B42" s="6"/>
      <c r="C42" s="80" t="s">
        <v>608</v>
      </c>
      <c r="D42" s="18"/>
      <c r="F42" s="51">
        <f>IF($H$23&lt;'Données à saisir'!$H$20,'Bulletin de paie à imprimer'!$H$23,'Données à saisir'!$H$20)</f>
        <v>2500</v>
      </c>
      <c r="G42" s="53" t="s">
        <v>87</v>
      </c>
      <c r="H42" s="85" t="s">
        <v>87</v>
      </c>
      <c r="J42" s="71">
        <v>1.4999999999999999E-2</v>
      </c>
      <c r="K42" s="70">
        <f t="shared" si="4"/>
        <v>37.5</v>
      </c>
      <c r="L42" s="7"/>
      <c r="M42" s="15"/>
      <c r="N42" s="54" t="s">
        <v>644</v>
      </c>
    </row>
    <row r="43" spans="2:14" ht="15" customHeight="1" x14ac:dyDescent="0.2">
      <c r="B43" s="6"/>
      <c r="C43" s="80" t="s">
        <v>617</v>
      </c>
      <c r="F43" s="51">
        <f>$H$23</f>
        <v>2500</v>
      </c>
      <c r="G43" s="53" t="s">
        <v>87</v>
      </c>
      <c r="H43" s="85" t="s">
        <v>87</v>
      </c>
      <c r="J43" s="71">
        <v>5.4999999999999997E-3</v>
      </c>
      <c r="K43" s="70">
        <f t="shared" si="4"/>
        <v>13.75</v>
      </c>
      <c r="L43" s="7"/>
      <c r="M43" s="15"/>
      <c r="N43" s="54" t="s">
        <v>651</v>
      </c>
    </row>
    <row r="44" spans="2:14" ht="15" customHeight="1" x14ac:dyDescent="0.2">
      <c r="B44" s="6"/>
      <c r="C44" s="80" t="s">
        <v>618</v>
      </c>
      <c r="F44" s="51">
        <f>$H$23</f>
        <v>2500</v>
      </c>
      <c r="G44" s="53" t="s">
        <v>87</v>
      </c>
      <c r="H44" s="85" t="s">
        <v>87</v>
      </c>
      <c r="J44" s="71">
        <v>6.7999999999999996E-3</v>
      </c>
      <c r="K44" s="70">
        <f t="shared" si="4"/>
        <v>17</v>
      </c>
      <c r="L44" s="7"/>
      <c r="M44" s="15"/>
      <c r="N44" s="54" t="s">
        <v>643</v>
      </c>
    </row>
    <row r="45" spans="2:14" ht="15" customHeight="1" x14ac:dyDescent="0.2">
      <c r="B45" s="6"/>
      <c r="C45" s="67"/>
      <c r="H45" s="68"/>
      <c r="J45" s="67"/>
      <c r="K45" s="68"/>
      <c r="L45" s="7"/>
    </row>
    <row r="46" spans="2:14" ht="15" customHeight="1" x14ac:dyDescent="0.2">
      <c r="B46" s="6"/>
      <c r="C46" s="80" t="s">
        <v>619</v>
      </c>
      <c r="F46" s="51">
        <f>'Données à saisir'!B14</f>
        <v>80</v>
      </c>
      <c r="G46" s="99">
        <v>0.5</v>
      </c>
      <c r="H46" s="84">
        <f t="shared" ref="H46" si="5">F46*G46</f>
        <v>40</v>
      </c>
      <c r="J46" s="100">
        <v>0.5</v>
      </c>
      <c r="K46" s="70">
        <f>F46*J46</f>
        <v>40</v>
      </c>
      <c r="L46" s="7"/>
    </row>
    <row r="47" spans="2:14" ht="15" customHeight="1" x14ac:dyDescent="0.2">
      <c r="B47" s="6"/>
      <c r="C47" s="67"/>
      <c r="H47" s="68"/>
      <c r="J47" s="67"/>
      <c r="K47" s="68"/>
      <c r="L47" s="7"/>
    </row>
    <row r="48" spans="2:14" ht="15" customHeight="1" x14ac:dyDescent="0.2">
      <c r="B48" s="6"/>
      <c r="C48" s="83" t="s">
        <v>620</v>
      </c>
      <c r="D48" s="22"/>
      <c r="F48" s="51"/>
      <c r="G48" s="53"/>
      <c r="H48" s="72">
        <f>SUM(H26:H46)-H27</f>
        <v>498.53125000000011</v>
      </c>
      <c r="J48" s="69"/>
      <c r="K48" s="72">
        <f>SUM(K26:K46)</f>
        <v>1056.82</v>
      </c>
      <c r="L48" s="7"/>
      <c r="M48" s="15"/>
      <c r="N48" s="54"/>
    </row>
    <row r="49" spans="2:16" ht="12" customHeight="1" x14ac:dyDescent="0.2">
      <c r="B49" s="6"/>
      <c r="C49" s="83"/>
      <c r="D49" s="22"/>
      <c r="F49" s="51"/>
      <c r="G49" s="53"/>
      <c r="H49" s="72"/>
      <c r="J49" s="69"/>
      <c r="K49" s="72"/>
      <c r="L49" s="7"/>
      <c r="M49" s="15"/>
      <c r="N49" s="105"/>
    </row>
    <row r="50" spans="2:16" ht="15" customHeight="1" x14ac:dyDescent="0.2">
      <c r="B50" s="6"/>
      <c r="C50" s="83" t="s">
        <v>621</v>
      </c>
      <c r="D50" s="22"/>
      <c r="F50" s="51"/>
      <c r="G50" s="53"/>
      <c r="H50" s="72">
        <f>H23-H48</f>
        <v>2001.46875</v>
      </c>
      <c r="J50" s="69"/>
      <c r="K50" s="73"/>
      <c r="L50" s="7"/>
      <c r="M50" s="15"/>
      <c r="N50" s="54"/>
    </row>
    <row r="51" spans="2:16" ht="22.5" customHeight="1" x14ac:dyDescent="0.2">
      <c r="B51" s="6"/>
      <c r="C51" s="86"/>
      <c r="D51" s="87"/>
      <c r="E51" s="88"/>
      <c r="F51" s="89"/>
      <c r="G51" s="90"/>
      <c r="H51" s="75"/>
      <c r="I51" s="95"/>
      <c r="J51" s="74"/>
      <c r="K51" s="75"/>
      <c r="L51" s="7"/>
      <c r="M51" s="15"/>
      <c r="N51" s="54"/>
    </row>
    <row r="52" spans="2:16" ht="20.25" customHeight="1" thickBot="1" x14ac:dyDescent="0.25">
      <c r="B52" s="6"/>
      <c r="C52" s="24"/>
      <c r="D52" s="76"/>
      <c r="E52" s="19"/>
      <c r="F52" s="19"/>
      <c r="G52" s="25"/>
      <c r="H52" s="25"/>
      <c r="I52" s="25"/>
      <c r="J52" s="25"/>
      <c r="K52" s="64"/>
      <c r="L52" s="7"/>
      <c r="M52" s="15"/>
      <c r="N52" s="54"/>
    </row>
    <row r="53" spans="2:16" ht="21.75" customHeight="1" thickBot="1" x14ac:dyDescent="0.25">
      <c r="B53" s="6"/>
      <c r="C53" s="106" t="s">
        <v>5</v>
      </c>
      <c r="D53" s="107"/>
      <c r="E53" s="108"/>
      <c r="F53" s="108"/>
      <c r="G53" s="109"/>
      <c r="H53" s="110"/>
      <c r="I53" s="110"/>
      <c r="J53" s="110"/>
      <c r="K53" s="111">
        <f>H23-H48+K46</f>
        <v>2041.46875</v>
      </c>
      <c r="L53" s="35"/>
      <c r="M53" s="15"/>
      <c r="N53" s="54"/>
      <c r="P53" s="136"/>
    </row>
    <row r="54" spans="2:16" ht="21.75" customHeight="1" thickBot="1" x14ac:dyDescent="0.25">
      <c r="B54" s="6"/>
      <c r="C54" s="106" t="s">
        <v>6</v>
      </c>
      <c r="D54" s="107"/>
      <c r="E54" s="108"/>
      <c r="F54" s="108"/>
      <c r="G54" s="108"/>
      <c r="H54" s="107"/>
      <c r="I54" s="107"/>
      <c r="J54" s="107"/>
      <c r="K54" s="112">
        <f>H23-SUM(H26:H46)</f>
        <v>1927.9899999999998</v>
      </c>
      <c r="L54" s="7"/>
      <c r="M54" s="17"/>
      <c r="N54" s="17"/>
      <c r="O54" s="16"/>
      <c r="P54" s="143"/>
    </row>
    <row r="55" spans="2:16" x14ac:dyDescent="0.2">
      <c r="B55" s="6"/>
      <c r="C55" s="141"/>
      <c r="D55" s="141"/>
      <c r="E55" s="212"/>
      <c r="F55" s="212"/>
      <c r="G55" s="212"/>
      <c r="H55" s="212"/>
      <c r="I55" s="212"/>
      <c r="J55" s="212"/>
      <c r="K55" s="212"/>
      <c r="L55" s="7"/>
      <c r="M55" s="17"/>
      <c r="N55" s="17"/>
      <c r="O55" s="16"/>
      <c r="P55" s="16"/>
    </row>
    <row r="56" spans="2:16" ht="54" customHeight="1" x14ac:dyDescent="0.2">
      <c r="B56" s="6"/>
      <c r="C56" s="97"/>
      <c r="D56" s="97"/>
      <c r="E56" s="97"/>
      <c r="F56" s="97"/>
      <c r="G56" s="97"/>
      <c r="H56" s="97"/>
      <c r="I56" s="97"/>
      <c r="J56" s="97"/>
      <c r="K56" s="97"/>
      <c r="L56" s="7"/>
      <c r="M56" s="17"/>
      <c r="N56" s="17"/>
      <c r="O56" s="16"/>
      <c r="P56" s="16"/>
    </row>
    <row r="57" spans="2:16" x14ac:dyDescent="0.2">
      <c r="B57" s="6"/>
      <c r="C57" s="97" t="s">
        <v>604</v>
      </c>
      <c r="D57" s="97"/>
      <c r="E57" s="97"/>
      <c r="F57" s="97"/>
      <c r="G57" s="128"/>
      <c r="H57" s="128"/>
      <c r="I57" s="128"/>
      <c r="J57" s="128"/>
      <c r="K57" s="128"/>
      <c r="L57" s="7"/>
      <c r="M57" s="17"/>
      <c r="N57" s="17"/>
      <c r="O57" s="17"/>
      <c r="P57" s="17"/>
    </row>
    <row r="58" spans="2:16" ht="13.5" thickBot="1" x14ac:dyDescent="0.25">
      <c r="B58" s="20"/>
      <c r="C58" s="142"/>
      <c r="D58" s="142"/>
      <c r="E58" s="192"/>
      <c r="F58" s="192"/>
      <c r="G58" s="192"/>
      <c r="H58" s="192"/>
      <c r="I58" s="192"/>
      <c r="J58" s="192"/>
      <c r="K58" s="192"/>
      <c r="L58" s="21"/>
      <c r="M58" s="17"/>
      <c r="N58" s="17"/>
      <c r="O58" s="17"/>
      <c r="P58" s="17"/>
    </row>
    <row r="59" spans="2:16" x14ac:dyDescent="0.2">
      <c r="C59" s="26"/>
      <c r="D59" s="27"/>
      <c r="E59" s="27"/>
      <c r="F59" s="27"/>
      <c r="G59" s="27"/>
      <c r="H59" s="28"/>
      <c r="M59" s="17"/>
      <c r="N59" s="17"/>
      <c r="O59" s="17"/>
      <c r="P59" s="17"/>
    </row>
    <row r="60" spans="2:16" x14ac:dyDescent="0.2">
      <c r="C60" s="18"/>
      <c r="K60" s="29"/>
      <c r="M60" s="17"/>
      <c r="N60" s="17"/>
      <c r="O60" s="17"/>
      <c r="P60" s="17"/>
    </row>
    <row r="61" spans="2:16" x14ac:dyDescent="0.2">
      <c r="M61" s="17"/>
      <c r="N61" s="17"/>
      <c r="O61" s="17"/>
      <c r="P61" s="17"/>
    </row>
    <row r="62" spans="2:16" x14ac:dyDescent="0.2">
      <c r="C62" s="8" t="s">
        <v>640</v>
      </c>
      <c r="G62" s="182">
        <f>(SUM(K54,H48,H27,K48)-K54)/K54</f>
        <v>0.84483322008931583</v>
      </c>
      <c r="H62" s="182"/>
      <c r="M62" s="17"/>
      <c r="N62" s="17"/>
      <c r="O62" s="17"/>
      <c r="P62" s="17"/>
    </row>
    <row r="63" spans="2:16" ht="15" customHeight="1" x14ac:dyDescent="0.2">
      <c r="B63" s="97"/>
      <c r="C63" s="8" t="s">
        <v>659</v>
      </c>
      <c r="G63" s="181">
        <f>H23+K48</f>
        <v>3556.8199999999997</v>
      </c>
      <c r="H63" s="181"/>
      <c r="M63" s="17"/>
      <c r="N63" s="17"/>
      <c r="O63" s="17"/>
      <c r="P63" s="17"/>
    </row>
    <row r="64" spans="2:16" x14ac:dyDescent="0.2">
      <c r="M64" s="14"/>
      <c r="N64" s="14"/>
      <c r="O64" s="14"/>
      <c r="P64" s="14"/>
    </row>
    <row r="65" spans="13:16" x14ac:dyDescent="0.2">
      <c r="M65" s="15"/>
      <c r="N65" s="15"/>
      <c r="O65" s="15"/>
      <c r="P65" s="15"/>
    </row>
    <row r="66" spans="13:16" x14ac:dyDescent="0.2">
      <c r="M66" s="17"/>
      <c r="N66" s="17"/>
      <c r="O66" s="17"/>
      <c r="P66" s="17"/>
    </row>
    <row r="67" spans="13:16" x14ac:dyDescent="0.2">
      <c r="M67" s="17"/>
      <c r="N67" s="17"/>
      <c r="O67" s="17"/>
      <c r="P67" s="17"/>
    </row>
    <row r="68" spans="13:16" x14ac:dyDescent="0.2">
      <c r="M68" s="17"/>
      <c r="N68" s="17"/>
      <c r="O68" s="17"/>
      <c r="P68" s="17"/>
    </row>
    <row r="69" spans="13:16" x14ac:dyDescent="0.2">
      <c r="M69" s="17"/>
      <c r="N69" s="17"/>
      <c r="O69" s="17"/>
      <c r="P69" s="17"/>
    </row>
    <row r="70" spans="13:16" x14ac:dyDescent="0.2">
      <c r="M70" s="17"/>
      <c r="N70" s="17"/>
      <c r="O70" s="17"/>
      <c r="P70" s="17"/>
    </row>
    <row r="71" spans="13:16" x14ac:dyDescent="0.2">
      <c r="M71" s="17"/>
      <c r="N71" s="17"/>
      <c r="O71" s="17"/>
      <c r="P71" s="17"/>
    </row>
    <row r="72" spans="13:16" x14ac:dyDescent="0.2">
      <c r="M72" s="17"/>
      <c r="N72" s="17"/>
      <c r="O72" s="17"/>
      <c r="P72" s="17"/>
    </row>
    <row r="73" spans="13:16" x14ac:dyDescent="0.2">
      <c r="M73" s="17"/>
      <c r="N73" s="17"/>
      <c r="O73" s="17"/>
      <c r="P73" s="17"/>
    </row>
    <row r="74" spans="13:16" x14ac:dyDescent="0.2">
      <c r="M74" s="14"/>
      <c r="N74" s="14"/>
      <c r="O74" s="14"/>
      <c r="P74" s="14"/>
    </row>
    <row r="75" spans="13:16" x14ac:dyDescent="0.2">
      <c r="M75" s="15"/>
      <c r="N75" s="15"/>
      <c r="O75" s="15"/>
      <c r="P75" s="15"/>
    </row>
    <row r="76" spans="13:16" x14ac:dyDescent="0.2">
      <c r="M76" s="17"/>
      <c r="N76" s="17"/>
      <c r="O76" s="17"/>
      <c r="P76" s="17"/>
    </row>
    <row r="77" spans="13:16" x14ac:dyDescent="0.2">
      <c r="M77" s="17"/>
      <c r="N77" s="17"/>
      <c r="O77" s="17"/>
      <c r="P77" s="17"/>
    </row>
    <row r="78" spans="13:16" x14ac:dyDescent="0.2">
      <c r="M78" s="17"/>
      <c r="N78" s="17"/>
      <c r="O78" s="17"/>
      <c r="P78" s="17"/>
    </row>
    <row r="79" spans="13:16" x14ac:dyDescent="0.2">
      <c r="M79" s="17"/>
      <c r="N79" s="17"/>
      <c r="O79" s="17"/>
      <c r="P79" s="17"/>
    </row>
    <row r="80" spans="13:16" x14ac:dyDescent="0.2">
      <c r="M80" s="17"/>
      <c r="N80" s="17"/>
      <c r="O80" s="17"/>
      <c r="P80" s="17"/>
    </row>
    <row r="81" spans="13:16" x14ac:dyDescent="0.2">
      <c r="M81" s="17"/>
      <c r="N81" s="17"/>
      <c r="O81" s="17"/>
      <c r="P81" s="17"/>
    </row>
    <row r="82" spans="13:16" x14ac:dyDescent="0.2">
      <c r="M82" s="17"/>
      <c r="N82" s="17"/>
      <c r="O82" s="17"/>
      <c r="P82" s="17"/>
    </row>
    <row r="83" spans="13:16" x14ac:dyDescent="0.2">
      <c r="M83" s="17"/>
      <c r="N83" s="17"/>
      <c r="O83" s="17"/>
      <c r="P83" s="17"/>
    </row>
    <row r="84" spans="13:16" x14ac:dyDescent="0.2">
      <c r="M84" s="17"/>
      <c r="N84" s="17"/>
      <c r="O84" s="17"/>
      <c r="P84" s="17"/>
    </row>
    <row r="85" spans="13:16" x14ac:dyDescent="0.2">
      <c r="M85" s="17"/>
      <c r="N85" s="17"/>
      <c r="O85" s="17"/>
      <c r="P85" s="17"/>
    </row>
    <row r="86" spans="13:16" x14ac:dyDescent="0.2">
      <c r="M86" s="17"/>
      <c r="N86" s="17"/>
      <c r="O86" s="17"/>
      <c r="P86" s="17"/>
    </row>
    <row r="87" spans="13:16" x14ac:dyDescent="0.2">
      <c r="M87" s="17"/>
      <c r="N87" s="17"/>
      <c r="O87" s="17"/>
      <c r="P87" s="17"/>
    </row>
    <row r="88" spans="13:16" x14ac:dyDescent="0.2">
      <c r="M88" s="14"/>
      <c r="N88" s="14"/>
      <c r="O88" s="14"/>
      <c r="P88" s="14"/>
    </row>
    <row r="89" spans="13:16" x14ac:dyDescent="0.2">
      <c r="M89" s="15"/>
      <c r="N89" s="15"/>
      <c r="O89" s="15"/>
      <c r="P89" s="15"/>
    </row>
    <row r="90" spans="13:16" x14ac:dyDescent="0.2">
      <c r="M90" s="17"/>
      <c r="N90" s="17"/>
      <c r="O90" s="17"/>
      <c r="P90" s="17"/>
    </row>
    <row r="91" spans="13:16" x14ac:dyDescent="0.2">
      <c r="M91" s="17"/>
      <c r="N91" s="17"/>
      <c r="O91" s="17"/>
      <c r="P91" s="17"/>
    </row>
    <row r="92" spans="13:16" x14ac:dyDescent="0.2">
      <c r="M92" s="17"/>
      <c r="N92" s="17"/>
      <c r="O92" s="17"/>
      <c r="P92" s="17"/>
    </row>
    <row r="93" spans="13:16" x14ac:dyDescent="0.2">
      <c r="M93" s="17"/>
      <c r="N93" s="17"/>
      <c r="O93" s="17"/>
      <c r="P93" s="17"/>
    </row>
    <row r="94" spans="13:16" x14ac:dyDescent="0.2">
      <c r="M94" s="17"/>
      <c r="N94" s="17"/>
      <c r="O94" s="17"/>
      <c r="P94" s="17"/>
    </row>
    <row r="95" spans="13:16" x14ac:dyDescent="0.2">
      <c r="M95" s="17"/>
      <c r="N95" s="17"/>
      <c r="O95" s="17"/>
      <c r="P95" s="17"/>
    </row>
    <row r="96" spans="13:16" x14ac:dyDescent="0.2">
      <c r="M96" s="17"/>
      <c r="N96" s="17"/>
      <c r="O96" s="17"/>
      <c r="P96" s="17"/>
    </row>
    <row r="97" spans="13:16" x14ac:dyDescent="0.2">
      <c r="M97" s="17"/>
      <c r="N97" s="17"/>
      <c r="O97" s="17"/>
      <c r="P97" s="17"/>
    </row>
    <row r="98" spans="13:16" x14ac:dyDescent="0.2">
      <c r="M98" s="17"/>
      <c r="N98" s="17"/>
      <c r="O98" s="17"/>
      <c r="P98" s="17"/>
    </row>
    <row r="99" spans="13:16" x14ac:dyDescent="0.2">
      <c r="M99" s="17"/>
      <c r="N99" s="17"/>
      <c r="O99" s="17"/>
      <c r="P99" s="17"/>
    </row>
    <row r="100" spans="13:16" x14ac:dyDescent="0.2">
      <c r="M100" s="17"/>
      <c r="N100" s="17"/>
      <c r="O100" s="17"/>
      <c r="P100" s="17"/>
    </row>
    <row r="101" spans="13:16" x14ac:dyDescent="0.2">
      <c r="M101" s="17"/>
      <c r="N101" s="17"/>
      <c r="O101" s="17"/>
      <c r="P101" s="17"/>
    </row>
  </sheetData>
  <sheetProtection algorithmName="SHA-512" hashValue="mqlQOJwcl319f7aodh3T/BjvGWw1llbRVAuoMgkUIqAKyZgQkltGGmMslPu2tzQSCiXfGOVp3UujQZgrixJf3A==" saltValue="FAtgavYl9ELUfCL7PvUjeA==" spinCount="100000" sheet="1" objects="1" scenarios="1"/>
  <mergeCells count="15">
    <mergeCell ref="C20:C21"/>
    <mergeCell ref="F20:F21"/>
    <mergeCell ref="G20:G21"/>
    <mergeCell ref="H20:H21"/>
    <mergeCell ref="J20:K20"/>
    <mergeCell ref="G63:H63"/>
    <mergeCell ref="G62:H62"/>
    <mergeCell ref="O8:S17"/>
    <mergeCell ref="E58:K58"/>
    <mergeCell ref="G5:K7"/>
    <mergeCell ref="G22:H22"/>
    <mergeCell ref="E55:K55"/>
    <mergeCell ref="D19:G19"/>
    <mergeCell ref="G9:I9"/>
    <mergeCell ref="C10:F10"/>
  </mergeCells>
  <hyperlinks>
    <hyperlink ref="O8:S17" r:id="rId1" display="Vous souhaitez déverrouiller ce document ? Cliquez ici pour obtenir le code"/>
  </hyperlinks>
  <printOptions horizontalCentered="1" verticalCentered="1"/>
  <pageMargins left="0.31496062992125984" right="0.31496062992125984" top="0.35433070866141736" bottom="0.35433070866141736" header="0.31496062992125984" footer="0.31496062992125984"/>
  <pageSetup paperSize="9" scale="85"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 sqref="B2"/>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Données à saisir</vt:lpstr>
      <vt:lpstr>Bulletin de paie à imprimer</vt:lpstr>
      <vt:lpstr>Saisie libre</vt:lpstr>
      <vt:lpstr>'Bulletin de paie à imprimer'!Zone_d_impression</vt:lpstr>
      <vt:lpstr>'Données à saisir'!Zone_d_impression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Jean-Marie Bugarel</dc:creator>
  <cp:lastModifiedBy>Jean-Marie Bugarel</cp:lastModifiedBy>
  <cp:lastPrinted>2017-08-08T18:24:58Z</cp:lastPrinted>
  <dcterms:created xsi:type="dcterms:W3CDTF">2017-05-11T11:42:54Z</dcterms:created>
  <dcterms:modified xsi:type="dcterms:W3CDTF">2018-05-27T19:26:58Z</dcterms:modified>
</cp:coreProperties>
</file>