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240" yWindow="75" windowWidth="20115" windowHeight="7995"/>
  </bookViews>
  <sheets>
    <sheet name="Calculs RSI 2018" sheetId="2" r:id="rId1"/>
  </sheets>
  <calcPr calcId="152511"/>
</workbook>
</file>

<file path=xl/calcChain.xml><?xml version="1.0" encoding="utf-8"?>
<calcChain xmlns="http://schemas.openxmlformats.org/spreadsheetml/2006/main">
  <c r="F20" i="2" l="1"/>
  <c r="E20" i="2"/>
  <c r="F19" i="2"/>
  <c r="E19" i="2"/>
  <c r="F17" i="2"/>
  <c r="E18" i="2"/>
  <c r="F16" i="2"/>
  <c r="E16" i="2"/>
  <c r="F15" i="2"/>
  <c r="E15" i="2"/>
  <c r="F12" i="2"/>
  <c r="F11" i="2"/>
  <c r="E11" i="2"/>
  <c r="F9" i="2"/>
  <c r="E10" i="2"/>
  <c r="E8" i="2"/>
  <c r="F7" i="2"/>
  <c r="E7" i="2"/>
  <c r="F6" i="2"/>
  <c r="E6" i="2"/>
  <c r="F4" i="2"/>
  <c r="E4" i="2"/>
</calcChain>
</file>

<file path=xl/sharedStrings.xml><?xml version="1.0" encoding="utf-8"?>
<sst xmlns="http://schemas.openxmlformats.org/spreadsheetml/2006/main" count="36" uniqueCount="35">
  <si>
    <t>Retraite de base</t>
  </si>
  <si>
    <t>Retraite complémentaire</t>
  </si>
  <si>
    <t>Allocations familiales</t>
  </si>
  <si>
    <t>CSG –CRDS</t>
  </si>
  <si>
    <t>Cotisation</t>
  </si>
  <si>
    <t>Bases de calcul</t>
  </si>
  <si>
    <t>Taux</t>
  </si>
  <si>
    <t>Invalidité - décès</t>
  </si>
  <si>
    <t>Revenu professionnel + cotisations sociales obligatoires</t>
  </si>
  <si>
    <t>Revenus de remplacement</t>
  </si>
  <si>
    <t>Formation professionnelle</t>
  </si>
  <si>
    <t>Commerçant</t>
  </si>
  <si>
    <t>Artisan</t>
  </si>
  <si>
    <t>Maladie commerçants, artisans</t>
  </si>
  <si>
    <t>Maladie professions libérales</t>
  </si>
  <si>
    <t>Maladie (indemnités journalières)</t>
  </si>
  <si>
    <t>0 à 6,35%</t>
  </si>
  <si>
    <t>1,5 à 6,5%</t>
  </si>
  <si>
    <t>0 à 3,10%</t>
  </si>
  <si>
    <t>PASS : 39 732 € pour 2018</t>
  </si>
  <si>
    <t>En fonction du revenu professionnel (6,35% au-delà de 110% du PASS*)</t>
  </si>
  <si>
    <t>En fonction du revenu professionnel (6,5% au-delà de 110% du PASS*)</t>
  </si>
  <si>
    <t>Revenu dans la limite de 5 PASS</t>
  </si>
  <si>
    <t>Revenu dans la limite de 1 PASS</t>
  </si>
  <si>
    <t>Revenu au-delà de 1 PASS</t>
  </si>
  <si>
    <t>Revenu professionnel &lt; 110 % du PASS</t>
  </si>
  <si>
    <t>Revenu dans la limite de 37 846 €</t>
  </si>
  <si>
    <t>Revenu compris entre 37 846 € et 158 928 € (4 PASS)</t>
  </si>
  <si>
    <t>Revenu compris entre 110 % et 140 % du PASS</t>
  </si>
  <si>
    <t>Revenu professionnel &gt; 140 % du PASS</t>
  </si>
  <si>
    <t>Exemple pour un artisan déclarant un revenu de 43700 € annuel</t>
  </si>
  <si>
    <t>Exemple pour un commerçant déclarant un revenu de 15900 € annuel</t>
  </si>
  <si>
    <t>Total</t>
  </si>
  <si>
    <t>% du revenu</t>
  </si>
  <si>
    <t>Taux de cotisations Sécurité sociale pour les indépendants 2018 (ex RSI)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</si>
</sst>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2" fillId="0" borderId="2" xfId="0" applyNumberFormat="1" applyFont="1" applyBorder="1" applyAlignment="1">
      <alignment vertical="center" wrapText="1"/>
    </xf>
    <xf numFmtId="10" fontId="2" fillId="0" borderId="4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9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43" fontId="2" fillId="2" borderId="1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righ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66675</xdr:colOff>
      <xdr:row>1</xdr:row>
      <xdr:rowOff>407720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0"/>
          <a:ext cx="2600325" cy="702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/>
  </sheetViews>
  <sheetFormatPr baseColWidth="10" defaultRowHeight="15" x14ac:dyDescent="0.25"/>
  <cols>
    <col min="1" max="1" width="20.85546875" customWidth="1"/>
    <col min="2" max="2" width="55.7109375" customWidth="1"/>
    <col min="4" max="4" width="3" customWidth="1"/>
    <col min="5" max="6" width="38" customWidth="1"/>
    <col min="7" max="7" width="15.140625" customWidth="1"/>
  </cols>
  <sheetData>
    <row r="1" spans="1:6" ht="23.25" x14ac:dyDescent="0.35">
      <c r="A1" s="26" t="s">
        <v>34</v>
      </c>
    </row>
    <row r="2" spans="1:6" ht="37.5" customHeight="1" x14ac:dyDescent="0.25"/>
    <row r="3" spans="1:6" ht="38.25" customHeight="1" x14ac:dyDescent="0.25">
      <c r="A3" s="25" t="s">
        <v>4</v>
      </c>
      <c r="B3" s="25" t="s">
        <v>5</v>
      </c>
      <c r="C3" s="25" t="s">
        <v>6</v>
      </c>
      <c r="E3" s="24" t="s">
        <v>30</v>
      </c>
      <c r="F3" s="24" t="s">
        <v>31</v>
      </c>
    </row>
    <row r="4" spans="1:6" ht="35.25" customHeight="1" x14ac:dyDescent="0.25">
      <c r="A4" s="3" t="s">
        <v>13</v>
      </c>
      <c r="B4" s="2" t="s">
        <v>20</v>
      </c>
      <c r="C4" s="11" t="s">
        <v>16</v>
      </c>
      <c r="E4" s="19">
        <f>6.35%*43700</f>
        <v>2774.95</v>
      </c>
      <c r="F4" s="19">
        <f>3.16%*15900</f>
        <v>502.44000000000005</v>
      </c>
    </row>
    <row r="5" spans="1:6" ht="41.25" customHeight="1" x14ac:dyDescent="0.25">
      <c r="A5" s="3" t="s">
        <v>14</v>
      </c>
      <c r="B5" s="2" t="s">
        <v>21</v>
      </c>
      <c r="C5" s="11" t="s">
        <v>17</v>
      </c>
      <c r="E5" s="19"/>
      <c r="F5" s="19"/>
    </row>
    <row r="6" spans="1:6" ht="30" x14ac:dyDescent="0.25">
      <c r="A6" s="3" t="s">
        <v>15</v>
      </c>
      <c r="B6" s="2" t="s">
        <v>22</v>
      </c>
      <c r="C6" s="12">
        <v>8.5000000000000006E-3</v>
      </c>
      <c r="E6" s="19">
        <f>43700*0.85%</f>
        <v>371.45000000000005</v>
      </c>
      <c r="F6" s="19">
        <f>0.85%*15900</f>
        <v>135.15</v>
      </c>
    </row>
    <row r="7" spans="1:6" ht="21" customHeight="1" x14ac:dyDescent="0.25">
      <c r="A7" s="5" t="s">
        <v>0</v>
      </c>
      <c r="B7" s="4" t="s">
        <v>23</v>
      </c>
      <c r="C7" s="13">
        <v>0.17749999999999999</v>
      </c>
      <c r="E7" s="20">
        <f>17.75%*43700</f>
        <v>7756.75</v>
      </c>
      <c r="F7" s="20">
        <f>15900*17.75%</f>
        <v>2822.25</v>
      </c>
    </row>
    <row r="8" spans="1:6" ht="21" customHeight="1" x14ac:dyDescent="0.25">
      <c r="A8" s="5"/>
      <c r="B8" s="8" t="s">
        <v>24</v>
      </c>
      <c r="C8" s="14">
        <v>6.0000000000000001E-3</v>
      </c>
      <c r="E8" s="21">
        <f>3968*0.6%</f>
        <v>23.808</v>
      </c>
      <c r="F8" s="21"/>
    </row>
    <row r="9" spans="1:6" ht="24" customHeight="1" x14ac:dyDescent="0.25">
      <c r="A9" s="5" t="s">
        <v>1</v>
      </c>
      <c r="B9" s="4" t="s">
        <v>26</v>
      </c>
      <c r="C9" s="15">
        <v>7.0000000000000007E-2</v>
      </c>
      <c r="E9" s="20"/>
      <c r="F9" s="20">
        <f>15900*7%</f>
        <v>1113</v>
      </c>
    </row>
    <row r="10" spans="1:6" ht="24" customHeight="1" x14ac:dyDescent="0.25">
      <c r="A10" s="5"/>
      <c r="B10" s="8" t="s">
        <v>27</v>
      </c>
      <c r="C10" s="16">
        <v>0.08</v>
      </c>
      <c r="E10" s="21">
        <f>43700*8%</f>
        <v>3496</v>
      </c>
      <c r="F10" s="21"/>
    </row>
    <row r="11" spans="1:6" ht="24.75" customHeight="1" x14ac:dyDescent="0.25">
      <c r="A11" s="3" t="s">
        <v>7</v>
      </c>
      <c r="B11" s="2" t="s">
        <v>23</v>
      </c>
      <c r="C11" s="12">
        <v>1.2999999999999999E-2</v>
      </c>
      <c r="E11" s="19">
        <f>39732*1.3%</f>
        <v>516.51600000000008</v>
      </c>
      <c r="F11" s="19">
        <f>E11</f>
        <v>516.51600000000008</v>
      </c>
    </row>
    <row r="12" spans="1:6" ht="24.75" customHeight="1" x14ac:dyDescent="0.25">
      <c r="A12" s="5" t="s">
        <v>2</v>
      </c>
      <c r="B12" s="4" t="s">
        <v>25</v>
      </c>
      <c r="C12" s="15">
        <v>0</v>
      </c>
      <c r="E12" s="20"/>
      <c r="F12" s="20">
        <f>15900*C12</f>
        <v>0</v>
      </c>
    </row>
    <row r="13" spans="1:6" ht="24.75" customHeight="1" x14ac:dyDescent="0.25">
      <c r="A13" s="5"/>
      <c r="B13" s="10" t="s">
        <v>28</v>
      </c>
      <c r="C13" s="17" t="s">
        <v>18</v>
      </c>
      <c r="E13" s="22">
        <v>0</v>
      </c>
      <c r="F13" s="22"/>
    </row>
    <row r="14" spans="1:6" ht="24.75" customHeight="1" x14ac:dyDescent="0.25">
      <c r="A14" s="5"/>
      <c r="B14" s="9" t="s">
        <v>29</v>
      </c>
      <c r="C14" s="18">
        <v>3.1E-2</v>
      </c>
      <c r="E14" s="23"/>
      <c r="F14" s="23"/>
    </row>
    <row r="15" spans="1:6" ht="24" customHeight="1" x14ac:dyDescent="0.25">
      <c r="A15" s="5" t="s">
        <v>3</v>
      </c>
      <c r="B15" s="4" t="s">
        <v>8</v>
      </c>
      <c r="C15" s="13">
        <v>9.1999999999999998E-2</v>
      </c>
      <c r="E15" s="20">
        <f>43700*9.2%</f>
        <v>4020.4</v>
      </c>
      <c r="F15" s="20">
        <f>15900*9.2%</f>
        <v>1462.8</v>
      </c>
    </row>
    <row r="16" spans="1:6" ht="24" customHeight="1" x14ac:dyDescent="0.25">
      <c r="A16" s="5"/>
      <c r="B16" s="8" t="s">
        <v>9</v>
      </c>
      <c r="C16" s="14">
        <v>5.0000000000000001E-3</v>
      </c>
      <c r="E16" s="21">
        <f>43700*0.5%</f>
        <v>218.5</v>
      </c>
      <c r="F16" s="21">
        <f>15900*0.5%</f>
        <v>79.5</v>
      </c>
    </row>
    <row r="17" spans="1:7" ht="30" customHeight="1" x14ac:dyDescent="0.25">
      <c r="A17" s="6" t="s">
        <v>10</v>
      </c>
      <c r="B17" s="4" t="s">
        <v>11</v>
      </c>
      <c r="C17" s="13">
        <v>2.5000000000000001E-3</v>
      </c>
      <c r="E17" s="20"/>
      <c r="F17" s="20">
        <f>0.25%*15900</f>
        <v>39.75</v>
      </c>
    </row>
    <row r="18" spans="1:7" ht="30" customHeight="1" x14ac:dyDescent="0.25">
      <c r="A18" s="7"/>
      <c r="B18" s="8" t="s">
        <v>12</v>
      </c>
      <c r="C18" s="14">
        <v>2.8999999999999998E-3</v>
      </c>
      <c r="E18" s="21">
        <f>0.29%*43700</f>
        <v>126.72999999999999</v>
      </c>
      <c r="F18" s="21"/>
    </row>
    <row r="19" spans="1:7" ht="21.75" customHeight="1" x14ac:dyDescent="0.25">
      <c r="E19" s="27">
        <f>SUM(E4:E18)</f>
        <v>19305.103999999999</v>
      </c>
      <c r="F19" s="28">
        <f>SUM(F4:F18)</f>
        <v>6671.4059999999999</v>
      </c>
      <c r="G19" s="29" t="s">
        <v>32</v>
      </c>
    </row>
    <row r="20" spans="1:7" ht="24" customHeight="1" x14ac:dyDescent="0.25">
      <c r="A20" s="1" t="s">
        <v>19</v>
      </c>
      <c r="E20" s="30">
        <f>E19/43700</f>
        <v>0.44176439359267733</v>
      </c>
      <c r="F20" s="30">
        <f>F19/15900</f>
        <v>0.41958528301886794</v>
      </c>
      <c r="G20" s="29" t="s">
        <v>33</v>
      </c>
    </row>
  </sheetData>
  <mergeCells count="5">
    <mergeCell ref="A17:A18"/>
    <mergeCell ref="A7:A8"/>
    <mergeCell ref="A9:A10"/>
    <mergeCell ref="A12:A14"/>
    <mergeCell ref="A1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Calculs RSI 2018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dcterms:created xsi:type="dcterms:W3CDTF">2016-11-18T09:46:30Z</dcterms:created>
  <dcterms:modified xsi:type="dcterms:W3CDTF">2018-02-08T08:20:46Z</dcterms:modified>
</cp:coreProperties>
</file>